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05" windowWidth="14025" windowHeight="8325" activeTab="0"/>
  </bookViews>
  <sheets>
    <sheet name="Kalkulation" sheetId="1" r:id="rId1"/>
    <sheet name="Lohnpauschalsätze Stand 2010" sheetId="2" r:id="rId2"/>
  </sheets>
  <definedNames>
    <definedName name="_xlnm.Print_Area" localSheetId="0">'Kalkulation'!$A$1:$E$167</definedName>
    <definedName name="_xlnm.Print_Titles" localSheetId="0">'Kalkulation'!$1:$2</definedName>
  </definedNames>
  <calcPr fullCalcOnLoad="1"/>
</workbook>
</file>

<file path=xl/comments1.xml><?xml version="1.0" encoding="utf-8"?>
<comments xmlns="http://schemas.openxmlformats.org/spreadsheetml/2006/main">
  <authors>
    <author>ZUV</author>
    <author>ernst</author>
  </authors>
  <commentList>
    <comment ref="A108" authorId="0">
      <text>
        <r>
          <rPr>
            <b/>
            <sz val="8"/>
            <rFont val="Tahoma"/>
            <family val="0"/>
          </rPr>
          <t>ZUV:</t>
        </r>
        <r>
          <rPr>
            <sz val="8"/>
            <rFont val="Tahoma"/>
            <family val="0"/>
          </rPr>
          <t xml:space="preserve">
Fläche UB (Geb. 2130 mit 7.257 m² und Geb. 6368 mit 3.182 m²)
Pauschale Raumkosten 15,20 x 12 Monate = 182,40 EUR
</t>
        </r>
      </text>
    </comment>
    <comment ref="D71" authorId="1">
      <text>
        <r>
          <rPr>
            <b/>
            <sz val="8"/>
            <rFont val="Tahoma"/>
            <family val="0"/>
          </rPr>
          <t>Bitte hier die geplante Vergütung eintragen.
21,40 bis 66,00 EUR möglich als Pauschalsatz</t>
        </r>
        <r>
          <rPr>
            <sz val="8"/>
            <rFont val="Tahoma"/>
            <family val="0"/>
          </rPr>
          <t xml:space="preserve">
</t>
        </r>
      </text>
    </comment>
    <comment ref="A71" authorId="1">
      <text>
        <r>
          <rPr>
            <b/>
            <sz val="8"/>
            <rFont val="Tahoma"/>
            <family val="0"/>
          </rPr>
          <t>Richtsätze nach Mitteilung der Personalabteilung</t>
        </r>
        <r>
          <rPr>
            <sz val="8"/>
            <rFont val="Tahoma"/>
            <family val="0"/>
          </rPr>
          <t xml:space="preserve">
</t>
        </r>
      </text>
    </comment>
  </commentList>
</comments>
</file>

<file path=xl/comments2.xml><?xml version="1.0" encoding="utf-8"?>
<comments xmlns="http://schemas.openxmlformats.org/spreadsheetml/2006/main">
  <authors>
    <author>ZUV</author>
    <author>ernst</author>
  </authors>
  <commentList>
    <comment ref="D21" authorId="0">
      <text>
        <r>
          <rPr>
            <b/>
            <sz val="8"/>
            <rFont val="Tahoma"/>
            <family val="0"/>
          </rPr>
          <t>ZUV:</t>
        </r>
        <r>
          <rPr>
            <sz val="8"/>
            <rFont val="Tahoma"/>
            <family val="0"/>
          </rPr>
          <t xml:space="preserve">
W3, HD Ansatz jährlich bei 5.1 erfragen
</t>
        </r>
      </text>
    </comment>
    <comment ref="F21" authorId="1">
      <text>
        <r>
          <rPr>
            <sz val="8"/>
            <rFont val="Tahoma"/>
            <family val="0"/>
          </rPr>
          <t xml:space="preserve">Beihilfe wie bei "HöhererDienst" übernehmen
</t>
        </r>
      </text>
    </comment>
    <comment ref="I21" authorId="1">
      <text>
        <r>
          <rPr>
            <sz val="8"/>
            <rFont val="Tahoma"/>
            <family val="0"/>
          </rPr>
          <t xml:space="preserve">wie bei "HöhererDienst" übernehmen
</t>
        </r>
      </text>
    </comment>
    <comment ref="J21" authorId="1">
      <text>
        <r>
          <rPr>
            <b/>
            <sz val="8"/>
            <rFont val="Tahoma"/>
            <family val="0"/>
          </rPr>
          <t>wie bei "HöhererDienst" übernehmen</t>
        </r>
        <r>
          <rPr>
            <sz val="8"/>
            <rFont val="Tahoma"/>
            <family val="0"/>
          </rPr>
          <t xml:space="preserve">
</t>
        </r>
      </text>
    </comment>
    <comment ref="K21" authorId="1">
      <text>
        <r>
          <rPr>
            <sz val="8"/>
            <rFont val="Tahoma"/>
            <family val="0"/>
          </rPr>
          <t xml:space="preserve">Prozentsatz bei höherem Dienst ist 17,3. Dieser ist dann hier anzuwenden.
82.000 x 17,3 = Spalte 8
</t>
        </r>
      </text>
    </comment>
    <comment ref="D24" authorId="0">
      <text>
        <r>
          <rPr>
            <b/>
            <sz val="8"/>
            <rFont val="Tahoma"/>
            <family val="0"/>
          </rPr>
          <t>ZUV:</t>
        </r>
        <r>
          <rPr>
            <sz val="8"/>
            <rFont val="Tahoma"/>
            <family val="0"/>
          </rPr>
          <t xml:space="preserve">
W1 HD Ansatz jährlich bei 5.1 erfragen</t>
        </r>
      </text>
    </comment>
    <comment ref="F24" authorId="1">
      <text>
        <r>
          <rPr>
            <b/>
            <sz val="8"/>
            <rFont val="Tahoma"/>
            <family val="0"/>
          </rPr>
          <t>Beihilfe wie bei "HöhererDienst" übernehmen</t>
        </r>
        <r>
          <rPr>
            <sz val="8"/>
            <rFont val="Tahoma"/>
            <family val="0"/>
          </rPr>
          <t xml:space="preserve">
</t>
        </r>
      </text>
    </comment>
    <comment ref="I24" authorId="1">
      <text>
        <r>
          <rPr>
            <sz val="8"/>
            <rFont val="Tahoma"/>
            <family val="0"/>
          </rPr>
          <t xml:space="preserve">wie bei "HöhererDienst" übernehmen
</t>
        </r>
      </text>
    </comment>
    <comment ref="J24" authorId="1">
      <text>
        <r>
          <rPr>
            <b/>
            <sz val="8"/>
            <rFont val="Tahoma"/>
            <family val="0"/>
          </rPr>
          <t>wie bei "HöhererDienst" übernehmen</t>
        </r>
        <r>
          <rPr>
            <sz val="8"/>
            <rFont val="Tahoma"/>
            <family val="0"/>
          </rPr>
          <t xml:space="preserve">
</t>
        </r>
      </text>
    </comment>
    <comment ref="K24" authorId="1">
      <text>
        <r>
          <rPr>
            <b/>
            <sz val="8"/>
            <rFont val="Tahoma"/>
            <family val="0"/>
          </rPr>
          <t>Prozentsatz bei höherem Dienst ist 17,3. Dieser ist dann hier anzuwenden.
50.500 x 17,3 = Spalte 8</t>
        </r>
      </text>
    </comment>
    <comment ref="M27" authorId="1">
      <text>
        <r>
          <rPr>
            <b/>
            <sz val="8"/>
            <rFont val="Tahoma"/>
            <family val="0"/>
          </rPr>
          <t>Satz von 5.1 aus 2010</t>
        </r>
        <r>
          <rPr>
            <sz val="8"/>
            <rFont val="Tahoma"/>
            <family val="0"/>
          </rPr>
          <t xml:space="preserve">
sind 10,74 gerundet auf 10,80 €</t>
        </r>
      </text>
    </comment>
    <comment ref="R27" authorId="1">
      <text>
        <r>
          <rPr>
            <sz val="8"/>
            <rFont val="Tahoma"/>
            <family val="0"/>
          </rPr>
          <t xml:space="preserve">Der durschnittliche  Prozentsatz aus mittlerer Dienst bis W3/1 Professur ist.
11,02+11,04+10,81+10,65+10,9=54,42
54,42 / 5 ergibt ungefähr 11%. 
Die Arbeitstunde von 10,80 mal 11% ergibt die Stunde mit Raumnutzung = 11,99 gerundet auf 12 €
</t>
        </r>
      </text>
    </comment>
    <comment ref="M30" authorId="1">
      <text>
        <r>
          <rPr>
            <b/>
            <sz val="8"/>
            <rFont val="Tahoma"/>
            <family val="0"/>
          </rPr>
          <t>Satz von 5.1 aus 2010</t>
        </r>
        <r>
          <rPr>
            <sz val="8"/>
            <rFont val="Tahoma"/>
            <family val="0"/>
          </rPr>
          <t xml:space="preserve">
15,92 gerundet auf 15,90 €</t>
        </r>
      </text>
    </comment>
    <comment ref="R30" authorId="1">
      <text>
        <r>
          <rPr>
            <b/>
            <sz val="8"/>
            <rFont val="Tahoma"/>
            <family val="0"/>
          </rPr>
          <t>Der durschnittliche  Prozentsatz aus mittlerer Dienst bis W3/1 Professur ist.
11,02+11,04+10,81+10,65+10,9=54,42
54,42 / 5 ergibt ungefähr 11%. 
Die Arbeitstunde von 15,90 mal 11% ergibt die Stunde mit Raumnutzung = 17,65 gerundet auf 17,70 €</t>
        </r>
      </text>
    </comment>
  </commentList>
</comments>
</file>

<file path=xl/sharedStrings.xml><?xml version="1.0" encoding="utf-8"?>
<sst xmlns="http://schemas.openxmlformats.org/spreadsheetml/2006/main" count="215" uniqueCount="188">
  <si>
    <t>Preis pro m²/Monat</t>
  </si>
  <si>
    <t>Stipendien</t>
  </si>
  <si>
    <t>Zuschüsse</t>
  </si>
  <si>
    <t>Spenden</t>
  </si>
  <si>
    <t>Quadratmetergröße des Unterrichtsraumes</t>
  </si>
  <si>
    <t>Personal für die Verwaltungsaufgaben</t>
  </si>
  <si>
    <t>Fortbildungskosten von Mitarbeitern</t>
  </si>
  <si>
    <t>Geschäftsführender Direktor (Verwaltungsleiter)</t>
  </si>
  <si>
    <t>Sekretariat</t>
  </si>
  <si>
    <t>Reisekosten</t>
  </si>
  <si>
    <t>Exkursionen</t>
  </si>
  <si>
    <t>Portokosten</t>
  </si>
  <si>
    <t>Tutoren (geprüfte Hiwis)</t>
  </si>
  <si>
    <t>ungeprüfte Hiwis</t>
  </si>
  <si>
    <t>Preis pro m²/Tag</t>
  </si>
  <si>
    <t>Preis pro m²/Stunde</t>
  </si>
  <si>
    <t>Bewirtungskosten</t>
  </si>
  <si>
    <t>Übernachtung Dozenten</t>
  </si>
  <si>
    <t>Klausuren</t>
  </si>
  <si>
    <t>Studienleiter</t>
  </si>
  <si>
    <t>Pressearbeit</t>
  </si>
  <si>
    <t>Wartungskosten für techn. Geräte</t>
  </si>
  <si>
    <t>Anfallende Materialkosten für Studierende (Lernmaterial)</t>
  </si>
  <si>
    <t>Anfallende Materialkosten für Lehrende (Lehrmaterial)</t>
  </si>
  <si>
    <t>Nutzung Universitätsrechenzentrum</t>
  </si>
  <si>
    <t>Laufbahn</t>
  </si>
  <si>
    <t>Zuschläge für</t>
  </si>
  <si>
    <t>Beihilfe</t>
  </si>
  <si>
    <t>Hiwis (ungeprüft)</t>
  </si>
  <si>
    <t>Hiwis (geprüft)</t>
  </si>
  <si>
    <t>Kosten</t>
  </si>
  <si>
    <t>Aufwand (pro Jahr)</t>
  </si>
  <si>
    <t>Anzahl der Unterrichtsstunden pro Jahr (in Zeitstunden)</t>
  </si>
  <si>
    <t xml:space="preserve">Preis pro m²/Jahr </t>
  </si>
  <si>
    <t>Anteil der Kursgebührenermäßigung (in %)</t>
  </si>
  <si>
    <t>Nutzung des Instituts-PCs während des Unterrichts in Stunden</t>
  </si>
  <si>
    <t>Summe Sonstige Kosten</t>
  </si>
  <si>
    <t>Allgemeine Angaben</t>
  </si>
  <si>
    <t xml:space="preserve">Gesamtkosten Akkreditierung </t>
  </si>
  <si>
    <t>Stellenanteile</t>
  </si>
  <si>
    <r>
      <t xml:space="preserve">Lohnpauschalsätze
</t>
    </r>
    <r>
      <rPr>
        <b/>
        <sz val="8"/>
        <rFont val="Times New Roman"/>
        <family val="1"/>
      </rPr>
      <t>(siehe zweites Tabellenblatt)</t>
    </r>
  </si>
  <si>
    <t>W 3 Professur</t>
  </si>
  <si>
    <t>(Liste kann beliebig ergänzt werden)</t>
  </si>
  <si>
    <t>Summe Personalkosten</t>
  </si>
  <si>
    <t>100 % UB-Nutzungskosten bei Vollzeitstudenten</t>
  </si>
  <si>
    <t>Summe Gemeinkosten pro Jahr</t>
  </si>
  <si>
    <t>Summe Gesamt + Summe Gemeinkosten pro Jahr</t>
  </si>
  <si>
    <t>oder</t>
  </si>
  <si>
    <t>Gesamtsumme</t>
  </si>
  <si>
    <t>Az.:</t>
  </si>
  <si>
    <t>Fonds</t>
  </si>
  <si>
    <t>genaue erhobene Gebühr</t>
  </si>
  <si>
    <t>Anzahl Studenten</t>
  </si>
  <si>
    <t>wann lief Master genau an</t>
  </si>
  <si>
    <t>Gruppengröße des Kurses/Studienganges /Anzahl Teilnehmer</t>
  </si>
  <si>
    <t>Kosten für Nutzung des Instituts-PCs (Stunden x 1,00 €)</t>
  </si>
  <si>
    <t>jährliche Abschreibung (AFA 5 Jahre)</t>
  </si>
  <si>
    <t>(Liste kann beliebig erweitert werden)</t>
  </si>
  <si>
    <t>administrative Kosten (ZUV) (Aufgliedern in Abteilungen?) siehe drittes Tabellenblatt
Tabellenblatt anfügen mit Berechnung</t>
  </si>
  <si>
    <t>Bitte tragen Sie nur in die grau markierten Zellen etwas ein. Sofern es eine Position bei Ihnen nicht gibt, bitte das Feld frei lassen.</t>
  </si>
  <si>
    <t>Die Liste kann auch um eigene Positionen erweitert werden.</t>
  </si>
  <si>
    <t>Ebenso müssen die Gemeinkosten jährlich an die ZUV abgeführt werden.</t>
  </si>
  <si>
    <t>E 5 - 9</t>
  </si>
  <si>
    <t>E 10 -13</t>
  </si>
  <si>
    <t>E 14 - 15</t>
  </si>
  <si>
    <t>A 9 - 13</t>
  </si>
  <si>
    <t>A 14 - 16</t>
  </si>
  <si>
    <t>Raumkosten</t>
  </si>
  <si>
    <t>Betrag in Euro</t>
  </si>
  <si>
    <t>Summe Erträge</t>
  </si>
  <si>
    <t>Ertrag (pro Jahr)</t>
  </si>
  <si>
    <t>besondere Investitionen (Softwarelizenzen, Rechner, Inventar, techn. Geräte)</t>
  </si>
  <si>
    <r>
      <t xml:space="preserve">Anschaffungskosten </t>
    </r>
    <r>
      <rPr>
        <b/>
        <sz val="12"/>
        <rFont val="Times New Roman"/>
        <family val="1"/>
      </rPr>
      <t>insgesamt</t>
    </r>
    <r>
      <rPr>
        <sz val="12"/>
        <rFont val="Times New Roman"/>
        <family val="0"/>
      </rPr>
      <t xml:space="preserve"> (nicht pro Jahr)</t>
    </r>
  </si>
  <si>
    <t>Bitte machen Sie jeweils im grauen Feld Ihre Angaben</t>
  </si>
  <si>
    <t>(Bezeichnung des Masters)</t>
  </si>
  <si>
    <t>Werbungskosten (ca. 10% der Kosten des Studienganges, max. 10.000,- €)</t>
  </si>
  <si>
    <t>(wird von 4.1 berechnet)</t>
  </si>
  <si>
    <t>(Angabe der Personen bzw. des Personenkreises, für welche eine Ermäßigung vorgesehen wird, ist unbedingt erforderlich)</t>
  </si>
  <si>
    <t>Preis pro PC/Stunde (feststehende Größe)</t>
  </si>
  <si>
    <t>Abschluss-Prüfungskosten, Gutachten (Zeit, Reisekosten)</t>
  </si>
  <si>
    <t>Art der Beschäftigung
(b = befristet;
u = unbefristet)</t>
  </si>
  <si>
    <t>Summe Ausgaben Gesamt pro Jahr</t>
  </si>
  <si>
    <r>
      <t>Art der Beschäftigung</t>
    </r>
    <r>
      <rPr>
        <sz val="12"/>
        <rFont val="Times New Roman"/>
        <family val="1"/>
      </rPr>
      <t xml:space="preserve">
</t>
    </r>
    <r>
      <rPr>
        <sz val="8"/>
        <rFont val="Times New Roman"/>
        <family val="1"/>
      </rPr>
      <t>(b = befristet;
u = unbefristet)</t>
    </r>
  </si>
  <si>
    <r>
      <t xml:space="preserve">jährliche Abschreibung </t>
    </r>
    <r>
      <rPr>
        <sz val="10"/>
        <rFont val="Times New Roman"/>
        <family val="1"/>
      </rPr>
      <t xml:space="preserve">(Abschreibung auf 5 Jahre oder Anzahl der Durchführungen in 5 Jahren)
</t>
    </r>
    <r>
      <rPr>
        <sz val="12"/>
        <rFont val="Times New Roman"/>
        <family val="1"/>
      </rPr>
      <t>Hier ist eine Kost</t>
    </r>
    <r>
      <rPr>
        <sz val="12"/>
        <rFont val="Times New Roman"/>
        <family val="0"/>
      </rPr>
      <t>enersparnis möglich, wenn mehrere Studiengänge zusammen akkreditiert werden.</t>
    </r>
  </si>
  <si>
    <r>
      <t xml:space="preserve">Summe Ausgaben Gesamt pro Jahr pro Student </t>
    </r>
    <r>
      <rPr>
        <sz val="8"/>
        <rFont val="Times New Roman"/>
        <family val="1"/>
      </rPr>
      <t>(nur voll zahlende Teilnehmer; mind. 80 % der Gesamtteilnehmer)</t>
    </r>
  </si>
  <si>
    <t>Stellenanteile
(z.B. 1,0 für ganztags, 0,5 für halbtags angestellt</t>
  </si>
  <si>
    <t>Anmerkungen:</t>
  </si>
  <si>
    <t>Kosten
pro Student</t>
  </si>
  <si>
    <t>Kosten
insgesamt</t>
  </si>
  <si>
    <t xml:space="preserve">  50 % UB-Nutzungskosten bei berufsbegleitendem Studium</t>
  </si>
  <si>
    <t xml:space="preserve">  10 % UB-Nutzungskosten bei nur sehr seltener Nutzungsmöglichkeit</t>
  </si>
  <si>
    <t>(diese Einnahmen sind an die ZUV abzuführen)</t>
  </si>
  <si>
    <t>Anzahl voll zahlender 
Studenten</t>
  </si>
  <si>
    <t>(hier bitte ankreuzen)</t>
  </si>
  <si>
    <t>Summe des unbefristeten Personals (wird von 4.1 berechnet)</t>
  </si>
  <si>
    <t>Betrag, der an die ZUV abzuführen ist</t>
  </si>
  <si>
    <r>
      <t xml:space="preserve">Auswahlverfahren/Eignungsfeststellungsverfahren
</t>
    </r>
    <r>
      <rPr>
        <sz val="8"/>
        <rFont val="Times New Roman"/>
        <family val="1"/>
      </rPr>
      <t>(Aufwand ZUV und Institutsaufwand max. 50,- €)</t>
    </r>
  </si>
  <si>
    <t>Anzahl Kursteilnehmer</t>
  </si>
  <si>
    <t xml:space="preserve">Ansprechpartner im Institut für Rückfragen </t>
  </si>
  <si>
    <t>Telefon/Durchwahl</t>
  </si>
  <si>
    <t xml:space="preserve">E-Mail-Adresse </t>
  </si>
  <si>
    <r>
      <t xml:space="preserve">Summe Gesamt + Summe Gemeinkosten pro Jahr pro Student = zu entrichtende Gebühr
</t>
    </r>
    <r>
      <rPr>
        <b/>
        <sz val="8"/>
        <rFont val="Times New Roman"/>
        <family val="1"/>
      </rPr>
      <t>(es wird nur durch 80 % der Gesamtteilnehmer geteilt)</t>
    </r>
  </si>
  <si>
    <t>Anteil der Teilnehmer, bei denen die Regelkursgebühr ermäßigt wird (in %)</t>
  </si>
  <si>
    <t>Dauer des Kurses bzw. des Studienganges (Anzahl Semester)</t>
  </si>
  <si>
    <t>Die Umlagepauschale beträgt immer 80 % der Teilnehmer
(bei 80 % Teilnahme geht man von einer Kostendeckung aus)</t>
  </si>
  <si>
    <t>Stunden
(pro Jahr)</t>
  </si>
  <si>
    <t>Sonstige Kosten (pro Jahr)</t>
  </si>
  <si>
    <t>Raumkosten (pro Jahr)</t>
  </si>
  <si>
    <t>Gemeinkosten (pro Jahr)</t>
  </si>
  <si>
    <t>Die Kosten für unbefristet beschäftigtes Personal werden aus zentralen Mitteln finanziert, daher ist die Angabe, ob "unbefristet" oder "befristet" unbedingt erforderlich. Die Kosten für das unbefristet beschäftigte Personal müssen jährlich an die ZUV abgeführt werden.</t>
  </si>
  <si>
    <t xml:space="preserve">Master </t>
  </si>
  <si>
    <t xml:space="preserve">Personal für die Lehrleistung </t>
  </si>
  <si>
    <t>Personalkosten (pro Jahr)</t>
  </si>
  <si>
    <t xml:space="preserve">Summe Gemeinkosten pro Jahr pro tatsächlich zahlendem Student </t>
  </si>
  <si>
    <t>Kosten für die Studentenverwaltung fällt weg, da dies über den Verwaltungskostenbeitrag abgedeckt ist.</t>
  </si>
  <si>
    <t>Summe</t>
  </si>
  <si>
    <t>Personal-</t>
  </si>
  <si>
    <t xml:space="preserve">Pauschalsatz / </t>
  </si>
  <si>
    <t>durchschn.</t>
  </si>
  <si>
    <t>Versorgung und Beihilfe d. Versorgungsempf.</t>
  </si>
  <si>
    <t>Hilfs-</t>
  </si>
  <si>
    <t xml:space="preserve">Kosten der </t>
  </si>
  <si>
    <t>Gemein-</t>
  </si>
  <si>
    <t xml:space="preserve">(Spalten </t>
  </si>
  <si>
    <t>kosten-</t>
  </si>
  <si>
    <t>Raum-</t>
  </si>
  <si>
    <t>Aus-</t>
  </si>
  <si>
    <t>sächl.</t>
  </si>
  <si>
    <t>(Spalten</t>
  </si>
  <si>
    <t>Arbeitsstunde</t>
  </si>
  <si>
    <t>jährl. Dienst-bezüge</t>
  </si>
  <si>
    <t>(33% v. Spalte 2)</t>
  </si>
  <si>
    <t>neben-</t>
  </si>
  <si>
    <t>personal</t>
  </si>
  <si>
    <t>Leitung und Aufsicht</t>
  </si>
  <si>
    <t>kosten</t>
  </si>
  <si>
    <t>2 - 8)</t>
  </si>
  <si>
    <t>pauschale /</t>
  </si>
  <si>
    <t>stattung</t>
  </si>
  <si>
    <t>Verwaltungs-</t>
  </si>
  <si>
    <t>9, 11, 12 und 13)</t>
  </si>
  <si>
    <t>(Spalte 14 / 1697 Arbeitsstunden)</t>
  </si>
  <si>
    <t xml:space="preserve">Arbeitsstunde </t>
  </si>
  <si>
    <t>aufwand</t>
  </si>
  <si>
    <t>(7,5% v. Spalte 2)</t>
  </si>
  <si>
    <t>(Spalte 9 / 1697 Arbeitsstunden)</t>
  </si>
  <si>
    <t>Beträge in EURO</t>
  </si>
  <si>
    <t>1</t>
  </si>
  <si>
    <t>2</t>
  </si>
  <si>
    <t>3</t>
  </si>
  <si>
    <t>4</t>
  </si>
  <si>
    <t>5</t>
  </si>
  <si>
    <t>6</t>
  </si>
  <si>
    <t>7</t>
  </si>
  <si>
    <t>8</t>
  </si>
  <si>
    <t>9</t>
  </si>
  <si>
    <t>10</t>
  </si>
  <si>
    <t>11</t>
  </si>
  <si>
    <t>12</t>
  </si>
  <si>
    <t>13</t>
  </si>
  <si>
    <t>14</t>
  </si>
  <si>
    <t>15</t>
  </si>
  <si>
    <t>A 5 - 8</t>
  </si>
  <si>
    <t>Mittlerer Dienst</t>
  </si>
  <si>
    <t>43</t>
  </si>
  <si>
    <t>Gehob. Dienst</t>
  </si>
  <si>
    <t>53</t>
  </si>
  <si>
    <t>Höherer Dienst</t>
  </si>
  <si>
    <t>66</t>
  </si>
  <si>
    <t>W 3
(Durchschnitts-
satz von 5.1)</t>
  </si>
  <si>
    <t>W 1
Junior-
professur</t>
  </si>
  <si>
    <t>(Durchschnitts-</t>
  </si>
  <si>
    <t>satz von 5.1)</t>
  </si>
  <si>
    <r>
      <t>Pauschalsätze der Kosten einer Arbeitsstunde nach Laufbahnen</t>
    </r>
    <r>
      <rPr>
        <sz val="12"/>
        <rFont val="Arial"/>
        <family val="2"/>
      </rPr>
      <t xml:space="preserve"> Stand 2010</t>
    </r>
  </si>
  <si>
    <t>W 1 Professur</t>
  </si>
  <si>
    <t>Summe Raumkosten (Unterrichtsstd. x m² x 0,09 €)</t>
  </si>
  <si>
    <t>Akademisches Auslandsamt (bei notwendigem Auslandsaufenthalt) (1 geh. Dienst (88.774,- €) für 646 Studenten)</t>
  </si>
  <si>
    <t>Uni-Bibliothek (1 Verwaltungskraft (88.774,- €) für 646 Studenten)</t>
  </si>
  <si>
    <t xml:space="preserve">Nach 5 Jahren muss der Masterstudiengang neu kalkuliert werden. </t>
  </si>
  <si>
    <t>Bei Rückfragen zum Ausfüllen des Formulares steht  Frau Ernst Tel.: 54-2116 zur Verfügung.</t>
  </si>
  <si>
    <t>Raumkosten Uni-Bibliothek (10.469 m² x 182,40 €/m² / 25.000 Studenten)</t>
  </si>
  <si>
    <t xml:space="preserve">wieviele Einnahmen sind tatsächlich geflossen </t>
  </si>
  <si>
    <t>Bei D 2 nach 2 Jahren erfragen:</t>
  </si>
  <si>
    <t xml:space="preserve">WV: </t>
  </si>
  <si>
    <r>
      <t xml:space="preserve">WV: </t>
    </r>
    <r>
      <rPr>
        <b/>
        <sz val="10"/>
        <rFont val="Times New Roman"/>
        <family val="1"/>
      </rPr>
      <t>(Institut erinnern, dass nach 5 Jahren ggf. neu kakuliert wird)</t>
    </r>
  </si>
  <si>
    <r>
      <t xml:space="preserve">Lohnpauschalsätze/ Stunde
</t>
    </r>
    <r>
      <rPr>
        <b/>
        <sz val="8"/>
        <rFont val="Times New Roman"/>
        <family val="1"/>
      </rPr>
      <t>(siehe zweites Tabellenblatt)</t>
    </r>
  </si>
  <si>
    <t xml:space="preserve">Sofern bei den Gemeinkosten aufgrund der Beschaffenheit des Masterstudienganges verschiedene Leistungen nicht in Anspruch genommen werden können, muss dies nicht ausgefüllt werden. Bitte fügen Sie jedoch eine kurze Begründung bei, weshalb dies nicht in Anspruch genommen werden kann </t>
  </si>
  <si>
    <t>Lehraufräge ( Pauschalsatz richtet sich nach den Richtsätzen des Finanzministeriums,  21,40 bis 66,00 € möglich)</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</si>
</sst>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0\ &quot;€&quot;"/>
    <numFmt numFmtId="166" formatCode="00000"/>
    <numFmt numFmtId="167" formatCode="\I\S\B\N\ #\-####\-####\-#"/>
    <numFmt numFmtId="168" formatCode="#,##0\ &quot;DM&quot;;\-#,##0\ &quot;DM&quot;"/>
    <numFmt numFmtId="169" formatCode="#,##0\ &quot;DM&quot;;[Red]\-#,##0\ &quot;DM&quot;"/>
    <numFmt numFmtId="170" formatCode="#,##0.00\ &quot;DM&quot;;\-#,##0.00\ &quot;DM&quot;"/>
    <numFmt numFmtId="171" formatCode="#,##0.00\ &quot;DM&quot;;[Red]\-#,##0.00\ &quot;DM&quot;"/>
    <numFmt numFmtId="172" formatCode="_-* #,##0\ &quot;DM&quot;_-;\-* #,##0\ &quot;DM&quot;_-;_-* &quot;-&quot;\ &quot;DM&quot;_-;_-@_-"/>
    <numFmt numFmtId="173" formatCode="_-* #,##0\ _D_M_-;\-* #,##0\ _D_M_-;_-* &quot;-&quot;\ _D_M_-;_-@_-"/>
    <numFmt numFmtId="174" formatCode="_-* #,##0.00\ &quot;DM&quot;_-;\-* #,##0.00\ &quot;DM&quot;_-;_-* &quot;-&quot;??\ &quot;DM&quot;_-;_-@_-"/>
    <numFmt numFmtId="175" formatCode="_-* #,##0.00\ _D_M_-;\-* #,##0.00\ _D_M_-;_-* &quot;-&quot;??\ _D_M_-;_-@_-"/>
    <numFmt numFmtId="176" formatCode="[$€-2]\ #,##0;[Red]\-[$€-2]\ #,##0"/>
    <numFmt numFmtId="177" formatCode="[$€-2]\ #,##0.00;[Red]\-[$€-2]\ #,##0.00"/>
    <numFmt numFmtId="178" formatCode="0.0"/>
    <numFmt numFmtId="179" formatCode="00000\ \ "/>
    <numFmt numFmtId="180" formatCode="0.0\ \ \ \ "/>
    <numFmt numFmtId="181" formatCode="#,##0\ _€"/>
    <numFmt numFmtId="182" formatCode="#,##0.00\ _€"/>
  </numFmts>
  <fonts count="25">
    <font>
      <sz val="12"/>
      <name val="Times New Roman"/>
      <family val="0"/>
    </font>
    <font>
      <b/>
      <sz val="12"/>
      <name val="Times New Roman"/>
      <family val="1"/>
    </font>
    <font>
      <b/>
      <u val="single"/>
      <sz val="14"/>
      <name val="Times New Roman"/>
      <family val="1"/>
    </font>
    <font>
      <sz val="10"/>
      <name val="Arial"/>
      <family val="0"/>
    </font>
    <font>
      <sz val="8"/>
      <name val="Tahoma"/>
      <family val="0"/>
    </font>
    <font>
      <b/>
      <sz val="8"/>
      <name val="Tahoma"/>
      <family val="0"/>
    </font>
    <font>
      <u val="single"/>
      <sz val="9.6"/>
      <color indexed="36"/>
      <name val="Times New Roman"/>
      <family val="0"/>
    </font>
    <font>
      <u val="single"/>
      <sz val="9.6"/>
      <color indexed="12"/>
      <name val="Times New Roman"/>
      <family val="0"/>
    </font>
    <font>
      <b/>
      <sz val="12"/>
      <name val="Arial"/>
      <family val="2"/>
    </font>
    <font>
      <sz val="8"/>
      <name val="Arial"/>
      <family val="2"/>
    </font>
    <font>
      <sz val="8"/>
      <name val="Times New Roman"/>
      <family val="0"/>
    </font>
    <font>
      <b/>
      <sz val="8"/>
      <name val="Times New Roman"/>
      <family val="0"/>
    </font>
    <font>
      <i/>
      <sz val="8"/>
      <name val="Times New Roman"/>
      <family val="1"/>
    </font>
    <font>
      <b/>
      <sz val="14"/>
      <name val="Times New Roman"/>
      <family val="1"/>
    </font>
    <font>
      <sz val="10"/>
      <name val="Times New Roman"/>
      <family val="1"/>
    </font>
    <font>
      <i/>
      <sz val="10"/>
      <name val="Times New Roman"/>
      <family val="1"/>
    </font>
    <font>
      <b/>
      <i/>
      <sz val="12"/>
      <name val="Times New Roman"/>
      <family val="1"/>
    </font>
    <font>
      <b/>
      <sz val="11"/>
      <name val="Times New Roman"/>
      <family val="1"/>
    </font>
    <font>
      <sz val="11"/>
      <name val="Times New Roman"/>
      <family val="1"/>
    </font>
    <font>
      <sz val="12"/>
      <name val="Arial"/>
      <family val="2"/>
    </font>
    <font>
      <sz val="9"/>
      <name val="Arial"/>
      <family val="2"/>
    </font>
    <font>
      <i/>
      <sz val="9"/>
      <name val="Arial"/>
      <family val="2"/>
    </font>
    <font>
      <b/>
      <sz val="9"/>
      <name val="Arial"/>
      <family val="2"/>
    </font>
    <font>
      <i/>
      <sz val="10"/>
      <name val="Arial"/>
      <family val="2"/>
    </font>
    <font>
      <b/>
      <sz val="10"/>
      <name val="Times New Roman"/>
      <family val="1"/>
    </font>
  </fonts>
  <fills count="6">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10"/>
        <bgColor indexed="64"/>
      </patternFill>
    </fill>
  </fills>
  <borders count="41">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thick"/>
    </border>
    <border>
      <left>
        <color indexed="63"/>
      </left>
      <right>
        <color indexed="63"/>
      </right>
      <top style="medium"/>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style="hair"/>
      <top style="hair"/>
      <bottom style="hair"/>
    </border>
    <border>
      <left>
        <color indexed="63"/>
      </left>
      <right>
        <color indexed="63"/>
      </right>
      <top style="thin"/>
      <bottom style="medium"/>
    </border>
    <border>
      <left style="medium"/>
      <right style="medium"/>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double"/>
      <right style="double"/>
      <top style="double"/>
      <bottom>
        <color indexed="63"/>
      </bottom>
    </border>
    <border>
      <left style="medium"/>
      <right style="medium"/>
      <top>
        <color indexed="63"/>
      </top>
      <bottom>
        <color indexed="63"/>
      </bottom>
    </border>
    <border>
      <left>
        <color indexed="63"/>
      </left>
      <right style="medium"/>
      <top>
        <color indexed="63"/>
      </top>
      <bottom>
        <color indexed="63"/>
      </bottom>
    </border>
    <border>
      <left style="double"/>
      <right style="double"/>
      <top>
        <color indexed="63"/>
      </top>
      <bottom>
        <color indexed="63"/>
      </bottom>
    </border>
    <border>
      <left style="medium"/>
      <right style="medium"/>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double"/>
      <right style="double"/>
      <top>
        <color indexed="63"/>
      </top>
      <bottom style="medium"/>
    </border>
    <border>
      <left style="medium"/>
      <right style="medium"/>
      <top>
        <color indexed="63"/>
      </top>
      <bottom style="thick"/>
    </border>
    <border>
      <left>
        <color indexed="63"/>
      </left>
      <right style="medium"/>
      <top>
        <color indexed="63"/>
      </top>
      <bottom style="thick"/>
    </border>
    <border>
      <left style="double"/>
      <right style="double"/>
      <top>
        <color indexed="63"/>
      </top>
      <bottom style="thick"/>
    </border>
    <border>
      <left>
        <color indexed="63"/>
      </left>
      <right style="double"/>
      <top>
        <color indexed="63"/>
      </top>
      <bottom>
        <color indexed="63"/>
      </bottom>
    </border>
    <border>
      <left>
        <color indexed="63"/>
      </left>
      <right style="double"/>
      <top>
        <color indexed="63"/>
      </top>
      <bottom style="medium"/>
    </border>
    <border>
      <left style="double"/>
      <right style="double"/>
      <top style="medium"/>
      <bottom>
        <color indexed="63"/>
      </bottom>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style="thick"/>
    </border>
    <border>
      <left style="medium"/>
      <right style="medium"/>
      <top style="thick"/>
      <bottom>
        <color indexed="63"/>
      </bottom>
    </border>
    <border>
      <left style="medium"/>
      <right>
        <color indexed="63"/>
      </right>
      <top style="thick"/>
      <bottom>
        <color indexed="63"/>
      </bottom>
    </border>
    <border>
      <left>
        <color indexed="63"/>
      </left>
      <right style="medium"/>
      <top style="thick"/>
      <bottom>
        <color indexed="63"/>
      </bottom>
    </border>
    <border>
      <left style="double"/>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44">
    <xf numFmtId="0" fontId="0" fillId="0" borderId="0" xfId="0" applyAlignment="1">
      <alignment/>
    </xf>
    <xf numFmtId="0" fontId="0" fillId="2" borderId="0" xfId="0" applyFill="1" applyBorder="1" applyAlignment="1" applyProtection="1">
      <alignment/>
      <protection locked="0"/>
    </xf>
    <xf numFmtId="10" fontId="0" fillId="2" borderId="0" xfId="0" applyNumberFormat="1" applyFill="1" applyBorder="1" applyAlignment="1" applyProtection="1">
      <alignment/>
      <protection locked="0"/>
    </xf>
    <xf numFmtId="164" fontId="0" fillId="2" borderId="0" xfId="0" applyNumberFormat="1" applyFill="1" applyBorder="1" applyAlignment="1" applyProtection="1">
      <alignment/>
      <protection locked="0"/>
    </xf>
    <xf numFmtId="0" fontId="0" fillId="2" borderId="0" xfId="0" applyFont="1" applyFill="1" applyBorder="1" applyAlignment="1" applyProtection="1">
      <alignment/>
      <protection locked="0"/>
    </xf>
    <xf numFmtId="164" fontId="0" fillId="2" borderId="0" xfId="0" applyNumberFormat="1" applyFont="1" applyFill="1" applyBorder="1" applyAlignment="1" applyProtection="1">
      <alignment/>
      <protection locked="0"/>
    </xf>
    <xf numFmtId="178" fontId="0" fillId="2" borderId="0" xfId="0" applyNumberFormat="1" applyFill="1" applyBorder="1" applyAlignment="1" applyProtection="1">
      <alignment horizontal="center"/>
      <protection locked="0"/>
    </xf>
    <xf numFmtId="0" fontId="0" fillId="2" borderId="0" xfId="0" applyFill="1" applyBorder="1" applyAlignment="1" applyProtection="1">
      <alignment horizontal="center"/>
      <protection locked="0"/>
    </xf>
    <xf numFmtId="4" fontId="0" fillId="2" borderId="0" xfId="0" applyNumberFormat="1" applyFill="1" applyBorder="1" applyAlignment="1" applyProtection="1">
      <alignment horizontal="center"/>
      <protection locked="0"/>
    </xf>
    <xf numFmtId="164" fontId="0" fillId="2" borderId="0" xfId="0" applyNumberFormat="1" applyFont="1" applyFill="1" applyBorder="1" applyAlignment="1" applyProtection="1">
      <alignment wrapText="1"/>
      <protection locked="0"/>
    </xf>
    <xf numFmtId="181" fontId="15" fillId="2" borderId="1" xfId="0" applyNumberFormat="1" applyFont="1" applyFill="1" applyBorder="1" applyAlignment="1" applyProtection="1">
      <alignment horizontal="center"/>
      <protection locked="0"/>
    </xf>
    <xf numFmtId="181" fontId="15" fillId="2" borderId="0" xfId="0" applyNumberFormat="1" applyFont="1" applyFill="1" applyBorder="1" applyAlignment="1" applyProtection="1">
      <alignment horizontal="center"/>
      <protection locked="0"/>
    </xf>
    <xf numFmtId="181" fontId="15" fillId="2" borderId="2" xfId="0" applyNumberFormat="1" applyFont="1" applyFill="1" applyBorder="1" applyAlignment="1" applyProtection="1">
      <alignment horizontal="center"/>
      <protection locked="0"/>
    </xf>
    <xf numFmtId="164" fontId="10" fillId="3" borderId="3" xfId="0" applyNumberFormat="1" applyFont="1" applyFill="1" applyBorder="1" applyAlignment="1" applyProtection="1">
      <alignment vertical="center" wrapText="1"/>
      <protection/>
    </xf>
    <xf numFmtId="0" fontId="0" fillId="0" borderId="0" xfId="0" applyBorder="1" applyAlignment="1" applyProtection="1">
      <alignment vertical="center"/>
      <protection/>
    </xf>
    <xf numFmtId="0" fontId="2" fillId="0" borderId="0" xfId="0" applyFont="1" applyBorder="1" applyAlignment="1" applyProtection="1">
      <alignment/>
      <protection/>
    </xf>
    <xf numFmtId="0" fontId="0" fillId="0" borderId="0" xfId="0" applyFont="1" applyBorder="1" applyAlignment="1" applyProtection="1">
      <alignment/>
      <protection/>
    </xf>
    <xf numFmtId="0" fontId="0" fillId="0" borderId="0" xfId="0" applyBorder="1" applyAlignment="1" applyProtection="1">
      <alignment/>
      <protection/>
    </xf>
    <xf numFmtId="0" fontId="13" fillId="0" borderId="0" xfId="0" applyFont="1" applyBorder="1" applyAlignment="1" applyProtection="1">
      <alignment/>
      <protection/>
    </xf>
    <xf numFmtId="0" fontId="1" fillId="0" borderId="0" xfId="0" applyFont="1" applyBorder="1" applyAlignment="1" applyProtection="1">
      <alignment horizontal="right"/>
      <protection/>
    </xf>
    <xf numFmtId="164" fontId="1" fillId="0" borderId="0" xfId="0" applyNumberFormat="1" applyFont="1" applyBorder="1" applyAlignment="1" applyProtection="1">
      <alignment/>
      <protection/>
    </xf>
    <xf numFmtId="164" fontId="0" fillId="0" borderId="0" xfId="0" applyNumberFormat="1" applyBorder="1" applyAlignment="1" applyProtection="1">
      <alignment/>
      <protection/>
    </xf>
    <xf numFmtId="0" fontId="0" fillId="0" borderId="0" xfId="0" applyBorder="1" applyAlignment="1" applyProtection="1">
      <alignment wrapText="1"/>
      <protection/>
    </xf>
    <xf numFmtId="0" fontId="14" fillId="0" borderId="0" xfId="0" applyFont="1" applyBorder="1" applyAlignment="1" applyProtection="1">
      <alignment horizontal="left" vertical="top" wrapText="1"/>
      <protection/>
    </xf>
    <xf numFmtId="0" fontId="0" fillId="0" borderId="4" xfId="0" applyBorder="1" applyAlignment="1" applyProtection="1">
      <alignment wrapText="1"/>
      <protection/>
    </xf>
    <xf numFmtId="0" fontId="0" fillId="0" borderId="4" xfId="0" applyBorder="1" applyAlignment="1" applyProtection="1">
      <alignment/>
      <protection/>
    </xf>
    <xf numFmtId="164" fontId="0" fillId="0" borderId="4" xfId="0" applyNumberFormat="1" applyBorder="1" applyAlignment="1" applyProtection="1">
      <alignment/>
      <protection/>
    </xf>
    <xf numFmtId="0" fontId="15" fillId="0" borderId="0" xfId="0" applyFont="1" applyBorder="1" applyAlignment="1" applyProtection="1">
      <alignment horizontal="right"/>
      <protection/>
    </xf>
    <xf numFmtId="0" fontId="0" fillId="0" borderId="2" xfId="0" applyFill="1" applyBorder="1" applyAlignment="1" applyProtection="1">
      <alignment/>
      <protection/>
    </xf>
    <xf numFmtId="164" fontId="0" fillId="0" borderId="2" xfId="0" applyNumberFormat="1" applyFill="1" applyBorder="1" applyAlignment="1" applyProtection="1">
      <alignment/>
      <protection/>
    </xf>
    <xf numFmtId="0" fontId="1" fillId="3" borderId="2" xfId="0" applyFont="1" applyFill="1" applyBorder="1" applyAlignment="1" applyProtection="1">
      <alignment wrapText="1"/>
      <protection/>
    </xf>
    <xf numFmtId="0" fontId="0" fillId="3" borderId="2" xfId="0" applyFill="1" applyBorder="1" applyAlignment="1" applyProtection="1">
      <alignment/>
      <protection/>
    </xf>
    <xf numFmtId="164" fontId="1" fillId="3" borderId="2" xfId="0" applyNumberFormat="1" applyFont="1" applyFill="1" applyBorder="1" applyAlignment="1" applyProtection="1">
      <alignment/>
      <protection/>
    </xf>
    <xf numFmtId="0" fontId="1" fillId="0" borderId="0" xfId="0" applyFont="1" applyBorder="1" applyAlignment="1" applyProtection="1">
      <alignment/>
      <protection/>
    </xf>
    <xf numFmtId="0" fontId="0" fillId="0" borderId="0" xfId="0" applyFill="1" applyBorder="1" applyAlignment="1" applyProtection="1">
      <alignment/>
      <protection/>
    </xf>
    <xf numFmtId="164" fontId="0" fillId="0" borderId="0" xfId="0" applyNumberFormat="1" applyFill="1" applyBorder="1" applyAlignment="1" applyProtection="1">
      <alignment/>
      <protection/>
    </xf>
    <xf numFmtId="0" fontId="1" fillId="0" borderId="0" xfId="0" applyFont="1" applyBorder="1" applyAlignment="1" applyProtection="1">
      <alignment wrapText="1"/>
      <protection/>
    </xf>
    <xf numFmtId="0" fontId="0" fillId="0" borderId="0" xfId="0" applyFill="1" applyBorder="1" applyAlignment="1" applyProtection="1">
      <alignment wrapText="1"/>
      <protection/>
    </xf>
    <xf numFmtId="0" fontId="12" fillId="0" borderId="0" xfId="0" applyFont="1" applyBorder="1" applyAlignment="1" applyProtection="1">
      <alignment/>
      <protection/>
    </xf>
    <xf numFmtId="0" fontId="10" fillId="0" borderId="0" xfId="0" applyFont="1" applyBorder="1" applyAlignment="1" applyProtection="1">
      <alignment/>
      <protection/>
    </xf>
    <xf numFmtId="164" fontId="12" fillId="0" borderId="0" xfId="0" applyNumberFormat="1" applyFont="1" applyBorder="1" applyAlignment="1" applyProtection="1">
      <alignment/>
      <protection/>
    </xf>
    <xf numFmtId="164" fontId="10" fillId="0" borderId="0" xfId="0" applyNumberFormat="1" applyFont="1" applyBorder="1" applyAlignment="1" applyProtection="1">
      <alignment/>
      <protection/>
    </xf>
    <xf numFmtId="0" fontId="11" fillId="0" borderId="0" xfId="0" applyFont="1" applyBorder="1" applyAlignment="1" applyProtection="1">
      <alignment/>
      <protection/>
    </xf>
    <xf numFmtId="0" fontId="10" fillId="0" borderId="2" xfId="0" applyFont="1" applyBorder="1" applyAlignment="1" applyProtection="1">
      <alignment/>
      <protection/>
    </xf>
    <xf numFmtId="164" fontId="10" fillId="0" borderId="2" xfId="0" applyNumberFormat="1" applyFont="1" applyBorder="1" applyAlignment="1" applyProtection="1">
      <alignment/>
      <protection/>
    </xf>
    <xf numFmtId="0" fontId="0" fillId="3" borderId="2" xfId="0" applyFont="1" applyFill="1" applyBorder="1" applyAlignment="1" applyProtection="1">
      <alignment/>
      <protection/>
    </xf>
    <xf numFmtId="0" fontId="1" fillId="0" borderId="0" xfId="0" applyFont="1" applyFill="1" applyBorder="1" applyAlignment="1" applyProtection="1">
      <alignment wrapText="1"/>
      <protection/>
    </xf>
    <xf numFmtId="164" fontId="0" fillId="0" borderId="0" xfId="0" applyNumberFormat="1" applyFont="1" applyFill="1" applyBorder="1" applyAlignment="1" applyProtection="1">
      <alignment/>
      <protection/>
    </xf>
    <xf numFmtId="0" fontId="0" fillId="0" borderId="0" xfId="0" applyFont="1" applyBorder="1" applyAlignment="1" applyProtection="1">
      <alignment wrapText="1"/>
      <protection/>
    </xf>
    <xf numFmtId="0" fontId="10" fillId="0" borderId="0" xfId="0" applyFont="1" applyBorder="1" applyAlignment="1" applyProtection="1">
      <alignment wrapText="1"/>
      <protection/>
    </xf>
    <xf numFmtId="164" fontId="10" fillId="0" borderId="0" xfId="0" applyNumberFormat="1" applyFont="1" applyBorder="1" applyAlignment="1" applyProtection="1">
      <alignment wrapText="1"/>
      <protection/>
    </xf>
    <xf numFmtId="0" fontId="10" fillId="0" borderId="2" xfId="0" applyFont="1" applyBorder="1" applyAlignment="1" applyProtection="1">
      <alignment wrapText="1"/>
      <protection/>
    </xf>
    <xf numFmtId="164" fontId="0" fillId="0" borderId="2" xfId="0" applyNumberFormat="1" applyFont="1" applyFill="1" applyBorder="1" applyAlignment="1" applyProtection="1">
      <alignment/>
      <protection/>
    </xf>
    <xf numFmtId="0" fontId="0" fillId="0" borderId="2" xfId="0" applyBorder="1" applyAlignment="1" applyProtection="1">
      <alignment/>
      <protection/>
    </xf>
    <xf numFmtId="164" fontId="10" fillId="0" borderId="2" xfId="0" applyNumberFormat="1" applyFont="1" applyBorder="1" applyAlignment="1" applyProtection="1">
      <alignment wrapText="1"/>
      <protection/>
    </xf>
    <xf numFmtId="3" fontId="1" fillId="3" borderId="2" xfId="0" applyNumberFormat="1" applyFont="1" applyFill="1" applyBorder="1" applyAlignment="1" applyProtection="1">
      <alignment/>
      <protection/>
    </xf>
    <xf numFmtId="0" fontId="1" fillId="3" borderId="2" xfId="0" applyFont="1" applyFill="1" applyBorder="1" applyAlignment="1" applyProtection="1">
      <alignment/>
      <protection/>
    </xf>
    <xf numFmtId="0" fontId="17" fillId="0" borderId="0" xfId="0" applyFont="1" applyBorder="1" applyAlignment="1" applyProtection="1">
      <alignment vertical="center" wrapText="1"/>
      <protection/>
    </xf>
    <xf numFmtId="0" fontId="17" fillId="0" borderId="0" xfId="0" applyFont="1" applyBorder="1" applyAlignment="1" applyProtection="1">
      <alignment horizontal="center" vertical="center" wrapText="1"/>
      <protection/>
    </xf>
    <xf numFmtId="164" fontId="17" fillId="0" borderId="0" xfId="0" applyNumberFormat="1" applyFont="1" applyBorder="1" applyAlignment="1" applyProtection="1">
      <alignment horizontal="right" vertical="center"/>
      <protection/>
    </xf>
    <xf numFmtId="178" fontId="0" fillId="0" borderId="0" xfId="0" applyNumberFormat="1" applyFill="1" applyBorder="1" applyAlignment="1" applyProtection="1">
      <alignment/>
      <protection/>
    </xf>
    <xf numFmtId="0" fontId="10" fillId="0" borderId="0" xfId="0" applyFont="1" applyFill="1" applyBorder="1" applyAlignment="1" applyProtection="1">
      <alignment wrapText="1"/>
      <protection/>
    </xf>
    <xf numFmtId="0" fontId="10" fillId="0" borderId="2" xfId="0" applyFont="1" applyBorder="1" applyAlignment="1" applyProtection="1">
      <alignment vertical="top" wrapText="1"/>
      <protection/>
    </xf>
    <xf numFmtId="0" fontId="1" fillId="3" borderId="3" xfId="0" applyFont="1" applyFill="1" applyBorder="1" applyAlignment="1" applyProtection="1">
      <alignment wrapText="1"/>
      <protection/>
    </xf>
    <xf numFmtId="164" fontId="1" fillId="3" borderId="3" xfId="0" applyNumberFormat="1" applyFont="1" applyFill="1" applyBorder="1" applyAlignment="1" applyProtection="1">
      <alignment/>
      <protection/>
    </xf>
    <xf numFmtId="0" fontId="1" fillId="3" borderId="3" xfId="0" applyFont="1" applyFill="1" applyBorder="1" applyAlignment="1" applyProtection="1">
      <alignment/>
      <protection/>
    </xf>
    <xf numFmtId="0" fontId="1" fillId="3" borderId="5" xfId="0" applyFont="1" applyFill="1" applyBorder="1" applyAlignment="1" applyProtection="1">
      <alignment wrapText="1"/>
      <protection/>
    </xf>
    <xf numFmtId="0" fontId="1" fillId="3" borderId="5" xfId="0" applyFont="1" applyFill="1" applyBorder="1" applyAlignment="1" applyProtection="1">
      <alignment/>
      <protection/>
    </xf>
    <xf numFmtId="164" fontId="1" fillId="3" borderId="5" xfId="0" applyNumberFormat="1" applyFont="1" applyFill="1" applyBorder="1" applyAlignment="1" applyProtection="1">
      <alignment/>
      <protection/>
    </xf>
    <xf numFmtId="0" fontId="1" fillId="0" borderId="0" xfId="0" applyFont="1" applyFill="1" applyBorder="1" applyAlignment="1" applyProtection="1">
      <alignment/>
      <protection/>
    </xf>
    <xf numFmtId="164" fontId="1" fillId="0" borderId="0" xfId="0" applyNumberFormat="1" applyFont="1" applyFill="1" applyBorder="1" applyAlignment="1" applyProtection="1">
      <alignment/>
      <protection/>
    </xf>
    <xf numFmtId="0" fontId="18" fillId="0" borderId="0" xfId="0" applyFont="1" applyBorder="1" applyAlignment="1" applyProtection="1">
      <alignment horizontal="center" vertical="center"/>
      <protection/>
    </xf>
    <xf numFmtId="164" fontId="17" fillId="0" borderId="0" xfId="0" applyNumberFormat="1" applyFont="1" applyBorder="1" applyAlignment="1" applyProtection="1">
      <alignment horizontal="center" vertical="center" wrapText="1"/>
      <protection/>
    </xf>
    <xf numFmtId="0" fontId="0" fillId="0" borderId="0" xfId="0" applyFill="1" applyBorder="1" applyAlignment="1" applyProtection="1">
      <alignment horizontal="left" wrapText="1"/>
      <protection/>
    </xf>
    <xf numFmtId="0" fontId="0" fillId="0" borderId="0" xfId="0" applyFill="1" applyBorder="1" applyAlignment="1" applyProtection="1">
      <alignment horizontal="left"/>
      <protection/>
    </xf>
    <xf numFmtId="0" fontId="16" fillId="0" borderId="0" xfId="0" applyFont="1" applyBorder="1" applyAlignment="1" applyProtection="1">
      <alignment horizontal="center"/>
      <protection/>
    </xf>
    <xf numFmtId="0" fontId="15" fillId="0" borderId="6" xfId="0" applyFont="1" applyFill="1" applyBorder="1" applyAlignment="1" applyProtection="1">
      <alignment wrapText="1"/>
      <protection/>
    </xf>
    <xf numFmtId="164" fontId="15" fillId="0" borderId="7" xfId="0" applyNumberFormat="1" applyFont="1" applyFill="1" applyBorder="1" applyAlignment="1" applyProtection="1">
      <alignment horizontal="right"/>
      <protection/>
    </xf>
    <xf numFmtId="0" fontId="15" fillId="0" borderId="8" xfId="0" applyFont="1" applyFill="1" applyBorder="1" applyAlignment="1" applyProtection="1">
      <alignment wrapText="1"/>
      <protection/>
    </xf>
    <xf numFmtId="164" fontId="15" fillId="0" borderId="9" xfId="0" applyNumberFormat="1" applyFont="1" applyFill="1" applyBorder="1" applyAlignment="1" applyProtection="1">
      <alignment horizontal="right"/>
      <protection/>
    </xf>
    <xf numFmtId="0" fontId="15" fillId="0" borderId="10" xfId="0" applyFont="1" applyFill="1" applyBorder="1" applyAlignment="1" applyProtection="1">
      <alignment wrapText="1"/>
      <protection/>
    </xf>
    <xf numFmtId="164" fontId="15" fillId="0" borderId="11" xfId="0" applyNumberFormat="1" applyFont="1" applyFill="1" applyBorder="1" applyAlignment="1" applyProtection="1">
      <alignment horizontal="right"/>
      <protection/>
    </xf>
    <xf numFmtId="181" fontId="0" fillId="0" borderId="0" xfId="0" applyNumberFormat="1" applyFill="1" applyBorder="1" applyAlignment="1" applyProtection="1">
      <alignment horizontal="center"/>
      <protection/>
    </xf>
    <xf numFmtId="0" fontId="1" fillId="3" borderId="0" xfId="0" applyFont="1" applyFill="1" applyBorder="1" applyAlignment="1" applyProtection="1">
      <alignment wrapText="1"/>
      <protection/>
    </xf>
    <xf numFmtId="0" fontId="1" fillId="3" borderId="0" xfId="0" applyFont="1" applyFill="1" applyBorder="1" applyAlignment="1" applyProtection="1">
      <alignment/>
      <protection/>
    </xf>
    <xf numFmtId="164" fontId="1" fillId="3" borderId="0" xfId="0" applyNumberFormat="1" applyFont="1" applyFill="1" applyBorder="1" applyAlignment="1" applyProtection="1">
      <alignment/>
      <protection/>
    </xf>
    <xf numFmtId="0" fontId="0" fillId="3" borderId="0" xfId="0" applyFill="1" applyBorder="1" applyAlignment="1" applyProtection="1">
      <alignment/>
      <protection/>
    </xf>
    <xf numFmtId="164" fontId="1" fillId="4" borderId="0" xfId="0" applyNumberFormat="1" applyFont="1" applyFill="1" applyBorder="1" applyAlignment="1" applyProtection="1">
      <alignment/>
      <protection/>
    </xf>
    <xf numFmtId="0" fontId="0" fillId="3" borderId="2" xfId="0" applyFill="1" applyBorder="1" applyAlignment="1" applyProtection="1">
      <alignment horizontal="center" wrapText="1"/>
      <protection/>
    </xf>
    <xf numFmtId="164" fontId="0" fillId="3" borderId="2" xfId="0" applyNumberFormat="1" applyFill="1" applyBorder="1" applyAlignment="1" applyProtection="1">
      <alignment/>
      <protection/>
    </xf>
    <xf numFmtId="0" fontId="0" fillId="3" borderId="3" xfId="0" applyFill="1" applyBorder="1" applyAlignment="1" applyProtection="1">
      <alignment wrapText="1"/>
      <protection/>
    </xf>
    <xf numFmtId="0" fontId="0" fillId="3" borderId="3" xfId="0" applyFill="1" applyBorder="1" applyAlignment="1" applyProtection="1">
      <alignment/>
      <protection/>
    </xf>
    <xf numFmtId="164" fontId="0" fillId="3" borderId="3" xfId="0" applyNumberFormat="1" applyFill="1" applyBorder="1" applyAlignment="1" applyProtection="1">
      <alignment/>
      <protection/>
    </xf>
    <xf numFmtId="0" fontId="0" fillId="5" borderId="3" xfId="0" applyFill="1" applyBorder="1" applyAlignment="1" applyProtection="1">
      <alignment wrapText="1"/>
      <protection/>
    </xf>
    <xf numFmtId="0" fontId="1" fillId="0" borderId="12" xfId="0" applyFont="1" applyFill="1" applyBorder="1" applyAlignment="1" applyProtection="1">
      <alignment wrapText="1"/>
      <protection/>
    </xf>
    <xf numFmtId="0" fontId="1" fillId="4" borderId="12" xfId="0" applyFont="1" applyFill="1" applyBorder="1" applyAlignment="1" applyProtection="1">
      <alignment/>
      <protection/>
    </xf>
    <xf numFmtId="0" fontId="10" fillId="0" borderId="0" xfId="0" applyFont="1" applyFill="1" applyBorder="1" applyAlignment="1" applyProtection="1">
      <alignment/>
      <protection/>
    </xf>
    <xf numFmtId="0" fontId="0" fillId="0" borderId="0" xfId="0" applyFont="1" applyFill="1" applyBorder="1" applyAlignment="1" applyProtection="1">
      <alignment wrapText="1"/>
      <protection/>
    </xf>
    <xf numFmtId="10" fontId="0" fillId="0" borderId="0" xfId="0" applyNumberFormat="1" applyFill="1" applyBorder="1" applyAlignment="1" applyProtection="1">
      <alignment/>
      <protection/>
    </xf>
    <xf numFmtId="0" fontId="0" fillId="0" borderId="4" xfId="0" applyFill="1" applyBorder="1" applyAlignment="1" applyProtection="1">
      <alignment/>
      <protection/>
    </xf>
    <xf numFmtId="178" fontId="0" fillId="0" borderId="0" xfId="0" applyNumberFormat="1" applyFill="1" applyBorder="1" applyAlignment="1" applyProtection="1">
      <alignment horizontal="center"/>
      <protection/>
    </xf>
    <xf numFmtId="0" fontId="0" fillId="0" borderId="0" xfId="0" applyFill="1" applyBorder="1" applyAlignment="1" applyProtection="1">
      <alignment horizontal="center"/>
      <protection/>
    </xf>
    <xf numFmtId="0" fontId="0" fillId="0" borderId="0" xfId="0" applyBorder="1" applyAlignment="1" applyProtection="1">
      <alignment horizontal="center"/>
      <protection/>
    </xf>
    <xf numFmtId="164" fontId="0" fillId="4" borderId="0" xfId="0" applyNumberFormat="1" applyFill="1" applyBorder="1" applyAlignment="1" applyProtection="1">
      <alignment/>
      <protection/>
    </xf>
    <xf numFmtId="181" fontId="15" fillId="2" borderId="1" xfId="0" applyNumberFormat="1" applyFont="1" applyFill="1" applyBorder="1" applyAlignment="1" applyProtection="1">
      <alignment horizontal="center"/>
      <protection/>
    </xf>
    <xf numFmtId="181" fontId="15" fillId="2" borderId="0" xfId="0" applyNumberFormat="1" applyFont="1" applyFill="1" applyBorder="1" applyAlignment="1" applyProtection="1">
      <alignment horizontal="center"/>
      <protection/>
    </xf>
    <xf numFmtId="181" fontId="15" fillId="2" borderId="2" xfId="0" applyNumberFormat="1" applyFont="1" applyFill="1" applyBorder="1" applyAlignment="1" applyProtection="1">
      <alignment horizontal="center"/>
      <protection/>
    </xf>
    <xf numFmtId="164" fontId="1" fillId="4" borderId="13" xfId="0" applyNumberFormat="1" applyFont="1" applyFill="1" applyBorder="1" applyAlignment="1" applyProtection="1">
      <alignment/>
      <protection/>
    </xf>
    <xf numFmtId="0" fontId="11" fillId="0" borderId="0" xfId="0" applyFont="1" applyFill="1" applyBorder="1" applyAlignment="1" applyProtection="1">
      <alignment horizontal="left" vertical="center" wrapText="1"/>
      <protection/>
    </xf>
    <xf numFmtId="1" fontId="0" fillId="4" borderId="3" xfId="0" applyNumberFormat="1" applyFill="1" applyBorder="1" applyAlignment="1" applyProtection="1">
      <alignment horizontal="center"/>
      <protection/>
    </xf>
    <xf numFmtId="0" fontId="19" fillId="0" borderId="0" xfId="0" applyFont="1" applyAlignment="1">
      <alignment/>
    </xf>
    <xf numFmtId="0" fontId="20" fillId="0" borderId="14" xfId="0" applyFont="1" applyBorder="1" applyAlignment="1">
      <alignment horizontal="center" vertical="top" wrapText="1"/>
    </xf>
    <xf numFmtId="0" fontId="20" fillId="0" borderId="15" xfId="0" applyFont="1" applyBorder="1" applyAlignment="1">
      <alignment horizontal="center" vertical="top" wrapText="1"/>
    </xf>
    <xf numFmtId="0" fontId="20" fillId="0" borderId="16" xfId="0" applyFont="1" applyBorder="1" applyAlignment="1">
      <alignment horizontal="center" vertical="top" wrapText="1"/>
    </xf>
    <xf numFmtId="0" fontId="20" fillId="0" borderId="17" xfId="0" applyFont="1" applyBorder="1" applyAlignment="1">
      <alignment horizontal="center" vertical="top" wrapText="1"/>
    </xf>
    <xf numFmtId="0" fontId="19" fillId="0" borderId="0" xfId="0" applyFont="1" applyAlignment="1">
      <alignment wrapText="1"/>
    </xf>
    <xf numFmtId="0" fontId="20" fillId="0" borderId="18" xfId="0" applyFont="1" applyBorder="1" applyAlignment="1">
      <alignment horizontal="center" vertical="top" wrapText="1"/>
    </xf>
    <xf numFmtId="0" fontId="20" fillId="0" borderId="19" xfId="0" applyFont="1" applyBorder="1" applyAlignment="1">
      <alignment horizontal="center" wrapText="1"/>
    </xf>
    <xf numFmtId="0" fontId="21" fillId="0" borderId="0" xfId="0" applyFont="1" applyAlignment="1">
      <alignment horizontal="center" wrapText="1"/>
    </xf>
    <xf numFmtId="0" fontId="20" fillId="0" borderId="20" xfId="0" applyFont="1" applyBorder="1" applyAlignment="1">
      <alignment horizontal="center" wrapText="1"/>
    </xf>
    <xf numFmtId="0" fontId="21" fillId="0" borderId="19" xfId="0" applyFont="1" applyBorder="1" applyAlignment="1">
      <alignment horizontal="center" wrapText="1"/>
    </xf>
    <xf numFmtId="0" fontId="0" fillId="0" borderId="19" xfId="0" applyBorder="1" applyAlignment="1">
      <alignment wrapText="1"/>
    </xf>
    <xf numFmtId="0" fontId="0" fillId="0" borderId="0" xfId="0" applyAlignment="1">
      <alignment wrapText="1"/>
    </xf>
    <xf numFmtId="0" fontId="20" fillId="0" borderId="21" xfId="0" applyFont="1" applyBorder="1" applyAlignment="1">
      <alignment horizontal="center" vertical="top" wrapText="1"/>
    </xf>
    <xf numFmtId="0" fontId="0" fillId="0" borderId="22" xfId="0" applyBorder="1" applyAlignment="1">
      <alignment wrapText="1"/>
    </xf>
    <xf numFmtId="0" fontId="21" fillId="0" borderId="22" xfId="0" applyFont="1" applyBorder="1" applyAlignment="1">
      <alignment horizontal="center" wrapText="1"/>
    </xf>
    <xf numFmtId="0" fontId="0" fillId="0" borderId="23" xfId="0" applyBorder="1" applyAlignment="1">
      <alignment wrapText="1"/>
    </xf>
    <xf numFmtId="0" fontId="21" fillId="0" borderId="24" xfId="0" applyFont="1" applyBorder="1" applyAlignment="1">
      <alignment horizontal="center" wrapText="1"/>
    </xf>
    <xf numFmtId="0" fontId="20" fillId="0" borderId="19" xfId="0" applyFont="1" applyBorder="1" applyAlignment="1">
      <alignment vertical="top" wrapText="1"/>
    </xf>
    <xf numFmtId="0" fontId="20" fillId="0" borderId="25" xfId="0" applyFont="1" applyBorder="1" applyAlignment="1">
      <alignment horizontal="center" vertical="top" wrapText="1"/>
    </xf>
    <xf numFmtId="0" fontId="20" fillId="0" borderId="26" xfId="0" applyFont="1" applyBorder="1" applyAlignment="1">
      <alignment horizontal="center" vertical="top" wrapText="1"/>
    </xf>
    <xf numFmtId="0" fontId="20" fillId="0" borderId="4" xfId="0" applyFont="1" applyBorder="1" applyAlignment="1">
      <alignment horizontal="center" vertical="top" wrapText="1"/>
    </xf>
    <xf numFmtId="0" fontId="20" fillId="0" borderId="27" xfId="0" applyFont="1" applyBorder="1" applyAlignment="1">
      <alignment horizontal="center" vertical="top" wrapText="1"/>
    </xf>
    <xf numFmtId="182" fontId="20" fillId="0" borderId="19" xfId="0" applyNumberFormat="1" applyFont="1" applyBorder="1" applyAlignment="1">
      <alignment horizontal="center" vertical="top" wrapText="1"/>
    </xf>
    <xf numFmtId="182" fontId="20" fillId="0" borderId="28" xfId="0" applyNumberFormat="1" applyFont="1" applyBorder="1" applyAlignment="1">
      <alignment horizontal="center" vertical="top" wrapText="1"/>
    </xf>
    <xf numFmtId="181" fontId="22" fillId="0" borderId="28" xfId="0" applyNumberFormat="1" applyFont="1" applyBorder="1" applyAlignment="1">
      <alignment horizontal="center" vertical="top" wrapText="1"/>
    </xf>
    <xf numFmtId="182" fontId="0" fillId="0" borderId="22" xfId="0" applyNumberFormat="1" applyBorder="1" applyAlignment="1">
      <alignment vertical="top" wrapText="1"/>
    </xf>
    <xf numFmtId="182" fontId="0" fillId="0" borderId="29" xfId="0" applyNumberFormat="1" applyBorder="1" applyAlignment="1">
      <alignment vertical="top" wrapText="1"/>
    </xf>
    <xf numFmtId="181" fontId="0" fillId="0" borderId="29" xfId="0" applyNumberFormat="1" applyBorder="1" applyAlignment="1">
      <alignment vertical="top" wrapText="1"/>
    </xf>
    <xf numFmtId="182" fontId="20" fillId="0" borderId="0" xfId="0" applyNumberFormat="1" applyFont="1" applyAlignment="1">
      <alignment horizontal="center" vertical="top" wrapText="1"/>
    </xf>
    <xf numFmtId="181" fontId="22" fillId="0" borderId="20" xfId="0" applyNumberFormat="1" applyFont="1" applyBorder="1" applyAlignment="1">
      <alignment horizontal="center" vertical="top" wrapText="1"/>
    </xf>
    <xf numFmtId="182" fontId="0" fillId="0" borderId="23" xfId="0" applyNumberFormat="1" applyBorder="1" applyAlignment="1">
      <alignment vertical="top" wrapText="1"/>
    </xf>
    <xf numFmtId="181" fontId="0" fillId="0" borderId="20" xfId="0" applyNumberFormat="1" applyBorder="1" applyAlignment="1">
      <alignment vertical="top" wrapText="1"/>
    </xf>
    <xf numFmtId="181" fontId="22" fillId="0" borderId="30" xfId="0" applyNumberFormat="1" applyFont="1" applyBorder="1" applyAlignment="1">
      <alignment horizontal="center" vertical="top" wrapText="1"/>
    </xf>
    <xf numFmtId="182" fontId="0" fillId="0" borderId="22" xfId="0" applyNumberFormat="1" applyFill="1" applyBorder="1" applyAlignment="1">
      <alignment vertical="top" wrapText="1"/>
    </xf>
    <xf numFmtId="181" fontId="0" fillId="0" borderId="24" xfId="0" applyNumberFormat="1" applyBorder="1" applyAlignment="1">
      <alignment vertical="top" wrapText="1"/>
    </xf>
    <xf numFmtId="0" fontId="20" fillId="0" borderId="18" xfId="0" applyFont="1" applyFill="1" applyBorder="1" applyAlignment="1">
      <alignment horizontal="center" vertical="top" wrapText="1"/>
    </xf>
    <xf numFmtId="182" fontId="20" fillId="0" borderId="19" xfId="0" applyNumberFormat="1" applyFont="1" applyFill="1" applyBorder="1" applyAlignment="1">
      <alignment horizontal="center" vertical="top" wrapText="1"/>
    </xf>
    <xf numFmtId="182" fontId="20" fillId="0" borderId="0" xfId="0" applyNumberFormat="1" applyFont="1" applyFill="1" applyAlignment="1">
      <alignment horizontal="center" vertical="top" wrapText="1"/>
    </xf>
    <xf numFmtId="181" fontId="22" fillId="0" borderId="30" xfId="0" applyNumberFormat="1" applyFont="1" applyFill="1" applyBorder="1" applyAlignment="1">
      <alignment horizontal="center" vertical="top" wrapText="1"/>
    </xf>
    <xf numFmtId="0" fontId="0" fillId="0" borderId="0" xfId="0" applyFill="1" applyAlignment="1">
      <alignment/>
    </xf>
    <xf numFmtId="181" fontId="22" fillId="0" borderId="20" xfId="0" applyNumberFormat="1" applyFont="1" applyFill="1" applyBorder="1" applyAlignment="1">
      <alignment horizontal="center" vertical="top" wrapText="1"/>
    </xf>
    <xf numFmtId="0" fontId="20" fillId="0" borderId="21" xfId="0" applyFont="1" applyFill="1" applyBorder="1" applyAlignment="1">
      <alignment horizontal="center" vertical="top" wrapText="1"/>
    </xf>
    <xf numFmtId="182" fontId="0" fillId="0" borderId="23" xfId="0" applyNumberFormat="1" applyFill="1" applyBorder="1" applyAlignment="1">
      <alignment vertical="top" wrapText="1"/>
    </xf>
    <xf numFmtId="181" fontId="0" fillId="0" borderId="24" xfId="0" applyNumberFormat="1" applyFill="1" applyBorder="1" applyAlignment="1">
      <alignment vertical="top" wrapText="1"/>
    </xf>
    <xf numFmtId="4" fontId="22" fillId="0" borderId="30" xfId="0" applyNumberFormat="1" applyFont="1" applyFill="1" applyBorder="1" applyAlignment="1">
      <alignment horizontal="center" vertical="top" wrapText="1"/>
    </xf>
    <xf numFmtId="182" fontId="21" fillId="0" borderId="19" xfId="0" applyNumberFormat="1" applyFont="1" applyFill="1" applyBorder="1" applyAlignment="1">
      <alignment horizontal="center" vertical="top" wrapText="1"/>
    </xf>
    <xf numFmtId="4" fontId="22" fillId="0" borderId="20" xfId="0" applyNumberFormat="1" applyFont="1" applyFill="1" applyBorder="1" applyAlignment="1">
      <alignment horizontal="center" vertical="top" wrapText="1"/>
    </xf>
    <xf numFmtId="0" fontId="0" fillId="0" borderId="22" xfId="0" applyFill="1" applyBorder="1" applyAlignment="1">
      <alignment vertical="top" wrapText="1"/>
    </xf>
    <xf numFmtId="4" fontId="3" fillId="0" borderId="24" xfId="0" applyNumberFormat="1" applyFont="1" applyFill="1" applyBorder="1" applyAlignment="1">
      <alignment vertical="top" wrapText="1"/>
    </xf>
    <xf numFmtId="182" fontId="23" fillId="0" borderId="22" xfId="0" applyNumberFormat="1" applyFont="1" applyFill="1" applyBorder="1" applyAlignment="1">
      <alignment vertical="top" wrapText="1"/>
    </xf>
    <xf numFmtId="0" fontId="0" fillId="0" borderId="23" xfId="0" applyFill="1" applyBorder="1" applyAlignment="1">
      <alignment vertical="top" wrapText="1"/>
    </xf>
    <xf numFmtId="0" fontId="0" fillId="0" borderId="24" xfId="0" applyFill="1" applyBorder="1" applyAlignment="1">
      <alignment vertical="top" wrapText="1"/>
    </xf>
    <xf numFmtId="0" fontId="19" fillId="0" borderId="31" xfId="0" applyFont="1" applyBorder="1" applyAlignment="1">
      <alignment wrapText="1"/>
    </xf>
    <xf numFmtId="182" fontId="20" fillId="0" borderId="31" xfId="0" applyNumberFormat="1" applyFont="1" applyBorder="1" applyAlignment="1">
      <alignment horizontal="center" vertical="top" wrapText="1"/>
    </xf>
    <xf numFmtId="0" fontId="16" fillId="0" borderId="12" xfId="0" applyFont="1" applyFill="1" applyBorder="1" applyAlignment="1" applyProtection="1">
      <alignment wrapText="1"/>
      <protection/>
    </xf>
    <xf numFmtId="2" fontId="3" fillId="0" borderId="22" xfId="0" applyNumberFormat="1" applyFont="1" applyFill="1" applyBorder="1" applyAlignment="1">
      <alignment vertical="top" wrapText="1"/>
    </xf>
    <xf numFmtId="181" fontId="22" fillId="0" borderId="32" xfId="0" applyNumberFormat="1" applyFont="1" applyFill="1" applyBorder="1" applyAlignment="1">
      <alignment horizontal="center" vertical="top" wrapText="1"/>
    </xf>
    <xf numFmtId="181" fontId="22" fillId="0" borderId="15" xfId="0" applyNumberFormat="1" applyFont="1" applyFill="1" applyBorder="1" applyAlignment="1">
      <alignment horizontal="center" vertical="top" wrapText="1"/>
    </xf>
    <xf numFmtId="181" fontId="0" fillId="0" borderId="33" xfId="0" applyNumberFormat="1" applyFill="1" applyBorder="1" applyAlignment="1">
      <alignment vertical="top" wrapText="1"/>
    </xf>
    <xf numFmtId="181" fontId="0" fillId="0" borderId="22" xfId="0" applyNumberFormat="1" applyFill="1" applyBorder="1" applyAlignment="1">
      <alignment vertical="top" wrapText="1"/>
    </xf>
    <xf numFmtId="0" fontId="9" fillId="0" borderId="14" xfId="0" applyFont="1" applyFill="1" applyBorder="1" applyAlignment="1">
      <alignment horizontal="center" wrapText="1"/>
    </xf>
    <xf numFmtId="0" fontId="9" fillId="0" borderId="18" xfId="0" applyFont="1" applyFill="1" applyBorder="1" applyAlignment="1">
      <alignment horizontal="center" wrapText="1"/>
    </xf>
    <xf numFmtId="0" fontId="9" fillId="0" borderId="21" xfId="0" applyFont="1" applyFill="1" applyBorder="1" applyAlignment="1">
      <alignment horizontal="center" wrapText="1"/>
    </xf>
    <xf numFmtId="182" fontId="20" fillId="0" borderId="32" xfId="0" applyNumberFormat="1" applyFont="1" applyFill="1" applyBorder="1" applyAlignment="1">
      <alignment horizontal="center" vertical="top" wrapText="1"/>
    </xf>
    <xf numFmtId="182" fontId="20" fillId="0" borderId="15" xfId="0" applyNumberFormat="1" applyFont="1" applyFill="1" applyBorder="1" applyAlignment="1">
      <alignment horizontal="center" vertical="top" wrapText="1"/>
    </xf>
    <xf numFmtId="2" fontId="22" fillId="0" borderId="31" xfId="0" applyNumberFormat="1" applyFont="1" applyFill="1" applyBorder="1" applyAlignment="1">
      <alignment horizontal="center" vertical="top" wrapText="1"/>
    </xf>
    <xf numFmtId="2" fontId="22" fillId="0" borderId="19" xfId="0" applyNumberFormat="1" applyFont="1" applyFill="1" applyBorder="1" applyAlignment="1">
      <alignment horizontal="center" vertical="top" wrapText="1"/>
    </xf>
    <xf numFmtId="182" fontId="0" fillId="0" borderId="33" xfId="0" applyNumberFormat="1" applyFill="1" applyBorder="1" applyAlignment="1">
      <alignment vertical="top" wrapText="1"/>
    </xf>
    <xf numFmtId="182" fontId="0" fillId="0" borderId="22" xfId="0" applyNumberFormat="1" applyFill="1" applyBorder="1" applyAlignment="1">
      <alignment vertical="top" wrapText="1"/>
    </xf>
    <xf numFmtId="2" fontId="3" fillId="0" borderId="33" xfId="0" applyNumberFormat="1" applyFont="1" applyFill="1" applyBorder="1" applyAlignment="1">
      <alignment vertical="top" wrapText="1"/>
    </xf>
    <xf numFmtId="0" fontId="0" fillId="0" borderId="0" xfId="0" applyBorder="1" applyAlignment="1" applyProtection="1">
      <alignment wrapText="1"/>
      <protection/>
    </xf>
    <xf numFmtId="0" fontId="16" fillId="0" borderId="1" xfId="0" applyFont="1" applyBorder="1" applyAlignment="1" applyProtection="1">
      <alignment horizontal="center"/>
      <protection/>
    </xf>
    <xf numFmtId="0" fontId="1" fillId="4" borderId="13" xfId="0" applyFont="1" applyFill="1" applyBorder="1" applyAlignment="1" applyProtection="1">
      <alignment wrapText="1"/>
      <protection/>
    </xf>
    <xf numFmtId="0" fontId="14" fillId="0" borderId="0" xfId="0" applyFont="1" applyBorder="1" applyAlignment="1" applyProtection="1">
      <alignment wrapText="1"/>
      <protection/>
    </xf>
    <xf numFmtId="0" fontId="10" fillId="0" borderId="0" xfId="0" applyFont="1" applyBorder="1" applyAlignment="1" applyProtection="1">
      <alignment vertical="top" wrapText="1"/>
      <protection/>
    </xf>
    <xf numFmtId="0" fontId="0" fillId="0" borderId="0" xfId="0" applyFont="1" applyBorder="1" applyAlignment="1" applyProtection="1">
      <alignment wrapText="1"/>
      <protection/>
    </xf>
    <xf numFmtId="0" fontId="1" fillId="2" borderId="0" xfId="0" applyFont="1" applyFill="1" applyBorder="1" applyAlignment="1" applyProtection="1">
      <alignment horizontal="center"/>
      <protection locked="0"/>
    </xf>
    <xf numFmtId="0" fontId="0" fillId="0" borderId="0" xfId="0" applyFont="1" applyFill="1" applyBorder="1" applyAlignment="1" applyProtection="1">
      <alignment wrapText="1"/>
      <protection/>
    </xf>
    <xf numFmtId="0" fontId="13" fillId="3" borderId="3" xfId="0" applyFont="1" applyFill="1" applyBorder="1" applyAlignment="1" applyProtection="1">
      <alignment horizontal="center" vertical="center"/>
      <protection/>
    </xf>
    <xf numFmtId="0" fontId="1" fillId="4" borderId="0" xfId="0" applyFont="1" applyFill="1" applyBorder="1" applyAlignment="1" applyProtection="1">
      <alignment wrapText="1"/>
      <protection/>
    </xf>
    <xf numFmtId="0" fontId="0" fillId="5" borderId="0" xfId="0" applyFont="1" applyFill="1" applyBorder="1" applyAlignment="1" applyProtection="1">
      <alignment horizontal="left" wrapText="1"/>
      <protection/>
    </xf>
    <xf numFmtId="0" fontId="0" fillId="0" borderId="0" xfId="0" applyBorder="1" applyAlignment="1" applyProtection="1">
      <alignment horizontal="left" wrapText="1"/>
      <protection/>
    </xf>
    <xf numFmtId="0" fontId="0" fillId="0" borderId="0" xfId="0" applyFill="1" applyBorder="1" applyAlignment="1" applyProtection="1">
      <alignment horizontal="left"/>
      <protection/>
    </xf>
    <xf numFmtId="0" fontId="0" fillId="0" borderId="0" xfId="0" applyFill="1" applyBorder="1" applyAlignment="1" applyProtection="1">
      <alignment horizontal="left" wrapText="1"/>
      <protection/>
    </xf>
    <xf numFmtId="2" fontId="22" fillId="0" borderId="32" xfId="0" applyNumberFormat="1" applyFont="1" applyFill="1" applyBorder="1" applyAlignment="1">
      <alignment horizontal="center" vertical="top" wrapText="1"/>
    </xf>
    <xf numFmtId="2" fontId="22" fillId="0" borderId="15" xfId="0" applyNumberFormat="1" applyFont="1" applyFill="1" applyBorder="1" applyAlignment="1">
      <alignment horizontal="center" vertical="top" wrapText="1"/>
    </xf>
    <xf numFmtId="0" fontId="19" fillId="0" borderId="31" xfId="0" applyFont="1" applyFill="1" applyBorder="1" applyAlignment="1">
      <alignment wrapText="1"/>
    </xf>
    <xf numFmtId="182" fontId="20" fillId="0" borderId="31" xfId="0" applyNumberFormat="1" applyFont="1" applyFill="1" applyBorder="1" applyAlignment="1">
      <alignment horizontal="center" vertical="top" wrapText="1"/>
    </xf>
    <xf numFmtId="182" fontId="20" fillId="0" borderId="19" xfId="0" applyNumberFormat="1" applyFont="1" applyFill="1" applyBorder="1" applyAlignment="1">
      <alignment horizontal="center" vertical="top" wrapText="1"/>
    </xf>
    <xf numFmtId="181" fontId="22" fillId="0" borderId="31" xfId="0" applyNumberFormat="1" applyFont="1" applyFill="1" applyBorder="1" applyAlignment="1">
      <alignment horizontal="center" vertical="top" wrapText="1"/>
    </xf>
    <xf numFmtId="181" fontId="22" fillId="0" borderId="19" xfId="0" applyNumberFormat="1" applyFont="1" applyFill="1" applyBorder="1" applyAlignment="1">
      <alignment horizontal="center" vertical="top" wrapText="1"/>
    </xf>
    <xf numFmtId="0" fontId="0" fillId="0" borderId="33" xfId="0" applyFill="1" applyBorder="1" applyAlignment="1">
      <alignment vertical="top" wrapText="1"/>
    </xf>
    <xf numFmtId="0" fontId="0" fillId="0" borderId="22" xfId="0" applyFill="1" applyBorder="1" applyAlignment="1">
      <alignment vertical="top" wrapText="1"/>
    </xf>
    <xf numFmtId="182" fontId="20" fillId="0" borderId="19" xfId="0" applyNumberFormat="1" applyFont="1" applyBorder="1" applyAlignment="1">
      <alignment horizontal="center" vertical="top" wrapText="1"/>
    </xf>
    <xf numFmtId="181" fontId="22" fillId="0" borderId="31" xfId="0" applyNumberFormat="1" applyFont="1" applyBorder="1" applyAlignment="1">
      <alignment horizontal="center" vertical="top" wrapText="1"/>
    </xf>
    <xf numFmtId="181" fontId="22" fillId="0" borderId="19" xfId="0" applyNumberFormat="1" applyFont="1" applyBorder="1" applyAlignment="1">
      <alignment horizontal="center" vertical="top" wrapText="1"/>
    </xf>
    <xf numFmtId="182" fontId="0" fillId="0" borderId="33" xfId="0" applyNumberFormat="1" applyBorder="1" applyAlignment="1">
      <alignment vertical="top" wrapText="1"/>
    </xf>
    <xf numFmtId="182" fontId="0" fillId="0" borderId="22" xfId="0" applyNumberFormat="1" applyBorder="1" applyAlignment="1">
      <alignment vertical="top" wrapText="1"/>
    </xf>
    <xf numFmtId="181" fontId="0" fillId="0" borderId="33" xfId="0" applyNumberFormat="1" applyBorder="1" applyAlignment="1">
      <alignment vertical="top" wrapText="1"/>
    </xf>
    <xf numFmtId="181" fontId="0" fillId="0" borderId="22" xfId="0" applyNumberFormat="1" applyBorder="1" applyAlignment="1">
      <alignment vertical="top" wrapText="1"/>
    </xf>
    <xf numFmtId="0" fontId="9" fillId="0" borderId="14" xfId="0" applyFont="1" applyBorder="1" applyAlignment="1">
      <alignment horizontal="center" wrapText="1"/>
    </xf>
    <xf numFmtId="0" fontId="9" fillId="0" borderId="18" xfId="0" applyFont="1" applyBorder="1" applyAlignment="1">
      <alignment horizontal="center" wrapText="1"/>
    </xf>
    <xf numFmtId="0" fontId="9" fillId="0" borderId="21" xfId="0" applyFont="1" applyBorder="1" applyAlignment="1">
      <alignment horizontal="center" wrapText="1"/>
    </xf>
    <xf numFmtId="182" fontId="20" fillId="0" borderId="32" xfId="0" applyNumberFormat="1" applyFont="1" applyBorder="1" applyAlignment="1">
      <alignment horizontal="center" vertical="top" wrapText="1"/>
    </xf>
    <xf numFmtId="182" fontId="20" fillId="0" borderId="15" xfId="0" applyNumberFormat="1" applyFont="1" applyBorder="1" applyAlignment="1">
      <alignment horizontal="center" vertical="top" wrapText="1"/>
    </xf>
    <xf numFmtId="181" fontId="22" fillId="0" borderId="32" xfId="0" applyNumberFormat="1" applyFont="1" applyBorder="1" applyAlignment="1">
      <alignment horizontal="center" vertical="top" wrapText="1"/>
    </xf>
    <xf numFmtId="181" fontId="22" fillId="0" borderId="15" xfId="0" applyNumberFormat="1" applyFont="1" applyBorder="1" applyAlignment="1">
      <alignment horizontal="center" vertical="top" wrapText="1"/>
    </xf>
    <xf numFmtId="0" fontId="20" fillId="0" borderId="34" xfId="0" applyFont="1" applyBorder="1" applyAlignment="1">
      <alignment horizontal="center" vertical="top" wrapText="1"/>
    </xf>
    <xf numFmtId="0" fontId="20" fillId="0" borderId="26" xfId="0" applyFont="1" applyBorder="1" applyAlignment="1">
      <alignment horizontal="center" vertical="top" wrapText="1"/>
    </xf>
    <xf numFmtId="0" fontId="9" fillId="0" borderId="35" xfId="0" applyFont="1" applyBorder="1" applyAlignment="1">
      <alignment horizontal="center" wrapText="1"/>
    </xf>
    <xf numFmtId="182" fontId="20" fillId="0" borderId="36" xfId="0" applyNumberFormat="1" applyFont="1" applyBorder="1" applyAlignment="1">
      <alignment horizontal="center" vertical="top" wrapText="1"/>
    </xf>
    <xf numFmtId="182" fontId="20" fillId="0" borderId="37" xfId="0" applyNumberFormat="1" applyFont="1" applyBorder="1" applyAlignment="1">
      <alignment horizontal="center" vertical="top" wrapText="1"/>
    </xf>
    <xf numFmtId="181" fontId="22" fillId="0" borderId="36" xfId="0" applyNumberFormat="1" applyFont="1" applyBorder="1" applyAlignment="1">
      <alignment horizontal="center" vertical="top" wrapText="1"/>
    </xf>
    <xf numFmtId="181" fontId="22" fillId="0" borderId="37" xfId="0" applyNumberFormat="1" applyFont="1" applyBorder="1" applyAlignment="1">
      <alignment horizontal="center" vertical="top" wrapText="1"/>
    </xf>
    <xf numFmtId="0" fontId="20" fillId="0" borderId="31" xfId="0" applyFont="1" applyBorder="1" applyAlignment="1">
      <alignment horizontal="center" wrapText="1"/>
    </xf>
    <xf numFmtId="0" fontId="20" fillId="0" borderId="19" xfId="0" applyFont="1" applyBorder="1" applyAlignment="1">
      <alignment horizontal="center" wrapText="1"/>
    </xf>
    <xf numFmtId="0" fontId="21" fillId="0" borderId="31" xfId="0" applyFont="1" applyBorder="1" applyAlignment="1">
      <alignment horizontal="center" wrapText="1"/>
    </xf>
    <xf numFmtId="0" fontId="21" fillId="0" borderId="19" xfId="0" applyFont="1" applyBorder="1" applyAlignment="1">
      <alignment horizontal="center" wrapText="1"/>
    </xf>
    <xf numFmtId="0" fontId="0" fillId="0" borderId="31" xfId="0" applyBorder="1" applyAlignment="1">
      <alignment wrapText="1"/>
    </xf>
    <xf numFmtId="0" fontId="0" fillId="0" borderId="19" xfId="0" applyBorder="1" applyAlignment="1">
      <alignment wrapText="1"/>
    </xf>
    <xf numFmtId="0" fontId="0" fillId="0" borderId="33" xfId="0" applyBorder="1" applyAlignment="1">
      <alignment wrapText="1"/>
    </xf>
    <xf numFmtId="0" fontId="0" fillId="0" borderId="22" xfId="0" applyBorder="1" applyAlignment="1">
      <alignment wrapText="1"/>
    </xf>
    <xf numFmtId="0" fontId="8" fillId="0" borderId="0" xfId="0" applyFont="1" applyAlignment="1">
      <alignment horizontal="center"/>
    </xf>
    <xf numFmtId="0" fontId="20" fillId="0" borderId="32" xfId="0" applyFont="1" applyBorder="1" applyAlignment="1">
      <alignment horizontal="center" vertical="top" wrapText="1"/>
    </xf>
    <xf numFmtId="0" fontId="20" fillId="0" borderId="15" xfId="0" applyFont="1" applyBorder="1" applyAlignment="1">
      <alignment horizontal="center" vertical="top" wrapText="1"/>
    </xf>
    <xf numFmtId="0" fontId="20" fillId="0" borderId="16" xfId="0" applyFont="1" applyBorder="1" applyAlignment="1">
      <alignment horizontal="center" vertical="top" wrapText="1"/>
    </xf>
    <xf numFmtId="0" fontId="20" fillId="0" borderId="38" xfId="0" applyFont="1" applyBorder="1" applyAlignment="1">
      <alignment horizontal="center" vertical="top" wrapText="1"/>
    </xf>
    <xf numFmtId="0" fontId="20" fillId="0" borderId="18" xfId="0" applyFont="1" applyBorder="1" applyAlignment="1">
      <alignment horizontal="center" wrapText="1"/>
    </xf>
    <xf numFmtId="0" fontId="20" fillId="0" borderId="21" xfId="0" applyFont="1" applyBorder="1" applyAlignment="1">
      <alignment horizontal="center" wrapText="1"/>
    </xf>
    <xf numFmtId="0" fontId="20" fillId="0" borderId="18" xfId="0" applyFont="1" applyBorder="1" applyAlignment="1">
      <alignment horizontal="center" vertical="top" wrapText="1"/>
    </xf>
    <xf numFmtId="0" fontId="20" fillId="0" borderId="21" xfId="0" applyFont="1" applyBorder="1" applyAlignment="1">
      <alignment horizontal="center" vertical="top" wrapText="1"/>
    </xf>
    <xf numFmtId="0" fontId="20" fillId="0" borderId="39" xfId="0" applyFont="1" applyBorder="1" applyAlignment="1">
      <alignment horizontal="center" vertical="top" wrapText="1"/>
    </xf>
    <xf numFmtId="0" fontId="20" fillId="0" borderId="40" xfId="0" applyFont="1" applyBorder="1" applyAlignment="1">
      <alignment horizontal="center" vertical="top" wrapText="1"/>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156"/>
  <sheetViews>
    <sheetView showZeros="0" tabSelected="1" view="pageBreakPreview" zoomScaleNormal="103" zoomScaleSheetLayoutView="100" workbookViewId="0" topLeftCell="A1">
      <selection activeCell="A13" sqref="A13"/>
    </sheetView>
  </sheetViews>
  <sheetFormatPr defaultColWidth="11.00390625" defaultRowHeight="15.75"/>
  <cols>
    <col min="1" max="1" width="52.50390625" style="17" customWidth="1"/>
    <col min="2" max="2" width="18.25390625" style="17" customWidth="1"/>
    <col min="3" max="3" width="16.50390625" style="17" customWidth="1"/>
    <col min="4" max="4" width="17.625" style="21" customWidth="1"/>
    <col min="5" max="5" width="16.50390625" style="17" customWidth="1"/>
    <col min="6" max="6" width="29.00390625" style="17" customWidth="1"/>
    <col min="7" max="7" width="7.25390625" style="17" customWidth="1"/>
    <col min="8" max="8" width="9.25390625" style="17" customWidth="1"/>
    <col min="9" max="9" width="9.00390625" style="17" bestFit="1" customWidth="1"/>
    <col min="10" max="16384" width="11.00390625" style="17" customWidth="1"/>
  </cols>
  <sheetData>
    <row r="1" spans="1:5" s="14" customFormat="1" ht="45.75" customHeight="1">
      <c r="A1" s="189" t="s">
        <v>110</v>
      </c>
      <c r="B1" s="189"/>
      <c r="C1" s="189"/>
      <c r="D1" s="189"/>
      <c r="E1" s="13" t="s">
        <v>74</v>
      </c>
    </row>
    <row r="2" spans="1:5" ht="18.75">
      <c r="A2" s="15"/>
      <c r="B2" s="16"/>
      <c r="C2" s="182" t="s">
        <v>73</v>
      </c>
      <c r="D2" s="182"/>
      <c r="E2" s="182"/>
    </row>
    <row r="3" spans="1:4" ht="18.75">
      <c r="A3" s="18" t="s">
        <v>37</v>
      </c>
      <c r="C3" s="19"/>
      <c r="D3" s="20"/>
    </row>
    <row r="4" spans="1:3" ht="15.75">
      <c r="A4" s="17" t="s">
        <v>54</v>
      </c>
      <c r="C4" s="1"/>
    </row>
    <row r="5" spans="1:3" ht="11.25" customHeight="1">
      <c r="A5" s="15"/>
      <c r="C5" s="16"/>
    </row>
    <row r="6" spans="1:3" ht="15.75">
      <c r="A6" s="181" t="s">
        <v>102</v>
      </c>
      <c r="B6" s="181"/>
      <c r="C6" s="2"/>
    </row>
    <row r="7" spans="1:3" ht="26.25" customHeight="1">
      <c r="A7" s="184" t="s">
        <v>77</v>
      </c>
      <c r="B7" s="184"/>
      <c r="C7" s="98"/>
    </row>
    <row r="8" spans="1:3" ht="11.25" customHeight="1">
      <c r="A8" s="15"/>
      <c r="C8" s="16"/>
    </row>
    <row r="9" spans="1:3" ht="15.75">
      <c r="A9" s="22" t="s">
        <v>34</v>
      </c>
      <c r="C9" s="2"/>
    </row>
    <row r="10" spans="1:3" ht="10.5" customHeight="1">
      <c r="A10" s="22"/>
      <c r="C10" s="98"/>
    </row>
    <row r="11" spans="1:4" ht="63">
      <c r="A11" s="37" t="s">
        <v>104</v>
      </c>
      <c r="C11" s="17">
        <f>SUM(C4*80/100)</f>
        <v>0</v>
      </c>
      <c r="D11" s="98"/>
    </row>
    <row r="12" spans="1:4" ht="10.5" customHeight="1">
      <c r="A12" s="23"/>
      <c r="B12" s="23"/>
      <c r="C12" s="23"/>
      <c r="D12" s="23"/>
    </row>
    <row r="13" spans="1:3" ht="31.5">
      <c r="A13" s="22" t="s">
        <v>103</v>
      </c>
      <c r="C13" s="1"/>
    </row>
    <row r="14" spans="1:5" ht="10.5" customHeight="1" thickBot="1">
      <c r="A14" s="24"/>
      <c r="B14" s="99"/>
      <c r="C14" s="25"/>
      <c r="D14" s="26"/>
      <c r="E14" s="26"/>
    </row>
    <row r="15" spans="1:2" ht="10.5" customHeight="1" thickTop="1">
      <c r="A15" s="15"/>
      <c r="B15" s="16"/>
    </row>
    <row r="16" spans="1:3" ht="15.75" customHeight="1">
      <c r="A16" s="18" t="s">
        <v>70</v>
      </c>
      <c r="C16" s="27" t="s">
        <v>68</v>
      </c>
    </row>
    <row r="17" spans="1:3" ht="10.5" customHeight="1">
      <c r="A17" s="18"/>
      <c r="C17" s="27"/>
    </row>
    <row r="18" spans="1:3" ht="15.75" customHeight="1">
      <c r="A18" s="17" t="s">
        <v>1</v>
      </c>
      <c r="C18" s="3"/>
    </row>
    <row r="19" spans="1:3" ht="15.75" customHeight="1">
      <c r="A19" s="17" t="s">
        <v>2</v>
      </c>
      <c r="C19" s="3"/>
    </row>
    <row r="20" spans="1:3" ht="15.75" customHeight="1">
      <c r="A20" s="17" t="s">
        <v>3</v>
      </c>
      <c r="C20" s="3"/>
    </row>
    <row r="21" spans="1:5" ht="10.5" customHeight="1">
      <c r="A21" s="28"/>
      <c r="B21" s="28"/>
      <c r="C21" s="29"/>
      <c r="D21" s="29"/>
      <c r="E21" s="28"/>
    </row>
    <row r="22" spans="1:7" ht="15.75">
      <c r="A22" s="30" t="s">
        <v>69</v>
      </c>
      <c r="B22" s="31"/>
      <c r="C22" s="31"/>
      <c r="D22" s="31"/>
      <c r="E22" s="32">
        <f>SUM(C18:C20)</f>
        <v>0</v>
      </c>
      <c r="G22" s="33"/>
    </row>
    <row r="23" ht="10.5" customHeight="1"/>
    <row r="24" spans="1:4" ht="18.75">
      <c r="A24" s="18" t="s">
        <v>31</v>
      </c>
      <c r="B24" s="34"/>
      <c r="C24" s="34"/>
      <c r="D24" s="35"/>
    </row>
    <row r="25" spans="1:4" ht="11.25" customHeight="1">
      <c r="A25" s="18"/>
      <c r="B25" s="34"/>
      <c r="C25" s="34"/>
      <c r="D25" s="35"/>
    </row>
    <row r="26" spans="1:4" ht="15.75">
      <c r="A26" s="36" t="s">
        <v>107</v>
      </c>
      <c r="B26" s="34"/>
      <c r="C26" s="34"/>
      <c r="D26" s="35"/>
    </row>
    <row r="27" spans="1:3" ht="31.5">
      <c r="A27" s="37" t="s">
        <v>32</v>
      </c>
      <c r="C27" s="1"/>
    </row>
    <row r="28" spans="1:7" ht="15.75">
      <c r="A28" s="17" t="s">
        <v>4</v>
      </c>
      <c r="C28" s="4"/>
      <c r="G28" s="33"/>
    </row>
    <row r="29" spans="1:7" ht="25.5" customHeight="1">
      <c r="A29" s="17" t="s">
        <v>15</v>
      </c>
      <c r="C29" s="21">
        <f>C32/8</f>
        <v>0.08739650413983441</v>
      </c>
      <c r="E29" s="21"/>
      <c r="G29" s="33"/>
    </row>
    <row r="30" spans="1:7" s="39" customFormat="1" ht="11.25">
      <c r="A30" s="38" t="s">
        <v>33</v>
      </c>
      <c r="C30" s="40">
        <f>C31*12</f>
        <v>182.39999999999998</v>
      </c>
      <c r="D30" s="41"/>
      <c r="E30" s="41"/>
      <c r="G30" s="42"/>
    </row>
    <row r="31" spans="1:7" s="39" customFormat="1" ht="11.25">
      <c r="A31" s="38" t="s">
        <v>0</v>
      </c>
      <c r="C31" s="40">
        <v>15.2</v>
      </c>
      <c r="D31" s="41"/>
      <c r="E31" s="41"/>
      <c r="G31" s="42"/>
    </row>
    <row r="32" spans="1:7" s="39" customFormat="1" ht="11.25">
      <c r="A32" s="38" t="s">
        <v>14</v>
      </c>
      <c r="C32" s="40">
        <f>C31/21.74</f>
        <v>0.6991720331186753</v>
      </c>
      <c r="D32" s="41"/>
      <c r="E32" s="41"/>
      <c r="G32" s="42"/>
    </row>
    <row r="33" spans="1:7" s="39" customFormat="1" ht="11.25">
      <c r="A33" s="43"/>
      <c r="B33" s="44"/>
      <c r="C33" s="43"/>
      <c r="D33" s="44"/>
      <c r="E33" s="44"/>
      <c r="G33" s="42"/>
    </row>
    <row r="34" spans="1:7" ht="31.5">
      <c r="A34" s="30" t="s">
        <v>175</v>
      </c>
      <c r="B34" s="45"/>
      <c r="C34" s="31"/>
      <c r="D34" s="31"/>
      <c r="E34" s="32">
        <f>SUM(C27*C28*C29)</f>
        <v>0</v>
      </c>
      <c r="G34" s="33"/>
    </row>
    <row r="35" spans="1:7" ht="10.5" customHeight="1">
      <c r="A35" s="46"/>
      <c r="B35" s="16"/>
      <c r="D35" s="20"/>
      <c r="G35" s="33"/>
    </row>
    <row r="36" spans="1:7" ht="15.75">
      <c r="A36" s="36" t="s">
        <v>106</v>
      </c>
      <c r="B36" s="16"/>
      <c r="E36" s="27" t="s">
        <v>68</v>
      </c>
      <c r="G36" s="33"/>
    </row>
    <row r="37" spans="1:7" ht="25.5" customHeight="1">
      <c r="A37" s="22" t="s">
        <v>6</v>
      </c>
      <c r="B37" s="16"/>
      <c r="E37" s="3"/>
      <c r="G37" s="33"/>
    </row>
    <row r="38" spans="1:7" ht="26.25" customHeight="1">
      <c r="A38" s="22" t="s">
        <v>9</v>
      </c>
      <c r="B38" s="16"/>
      <c r="E38" s="3"/>
      <c r="G38" s="33"/>
    </row>
    <row r="39" spans="1:7" ht="26.25" customHeight="1">
      <c r="A39" s="22" t="s">
        <v>17</v>
      </c>
      <c r="B39" s="16"/>
      <c r="E39" s="3"/>
      <c r="G39" s="33"/>
    </row>
    <row r="40" spans="1:7" ht="29.25" customHeight="1">
      <c r="A40" s="181" t="s">
        <v>35</v>
      </c>
      <c r="B40" s="181"/>
      <c r="C40" s="4"/>
      <c r="D40" s="17"/>
      <c r="E40" s="21"/>
      <c r="G40" s="33"/>
    </row>
    <row r="41" spans="1:7" ht="15.75">
      <c r="A41" s="21" t="s">
        <v>78</v>
      </c>
      <c r="C41" s="47">
        <v>1</v>
      </c>
      <c r="E41" s="21"/>
      <c r="G41" s="33"/>
    </row>
    <row r="42" spans="1:7" ht="15.75">
      <c r="A42" s="21" t="s">
        <v>55</v>
      </c>
      <c r="B42" s="47"/>
      <c r="E42" s="21">
        <f>SUM(C40*C41)</f>
        <v>0</v>
      </c>
      <c r="G42" s="33"/>
    </row>
    <row r="43" spans="1:7" ht="26.25" customHeight="1">
      <c r="A43" s="21" t="s">
        <v>71</v>
      </c>
      <c r="B43" s="47"/>
      <c r="E43" s="21"/>
      <c r="G43" s="33"/>
    </row>
    <row r="44" spans="1:7" ht="15.75">
      <c r="A44" s="22" t="s">
        <v>72</v>
      </c>
      <c r="C44" s="5"/>
      <c r="E44" s="21"/>
      <c r="G44" s="33"/>
    </row>
    <row r="45" spans="1:7" ht="15.75">
      <c r="A45" s="22" t="s">
        <v>56</v>
      </c>
      <c r="B45" s="47"/>
      <c r="E45" s="21">
        <f>SUM(C44/5)</f>
        <v>0</v>
      </c>
      <c r="G45" s="33"/>
    </row>
    <row r="46" spans="1:7" ht="26.25" customHeight="1">
      <c r="A46" s="22" t="s">
        <v>21</v>
      </c>
      <c r="B46" s="16"/>
      <c r="E46" s="3"/>
      <c r="G46" s="33"/>
    </row>
    <row r="47" spans="1:7" ht="26.25" customHeight="1">
      <c r="A47" s="22" t="s">
        <v>16</v>
      </c>
      <c r="B47" s="16"/>
      <c r="E47" s="3"/>
      <c r="G47" s="33"/>
    </row>
    <row r="48" spans="1:7" ht="26.25" customHeight="1">
      <c r="A48" s="22" t="s">
        <v>11</v>
      </c>
      <c r="B48" s="16"/>
      <c r="E48" s="3"/>
      <c r="G48" s="33"/>
    </row>
    <row r="49" spans="1:7" ht="26.25" customHeight="1">
      <c r="A49" s="22" t="s">
        <v>22</v>
      </c>
      <c r="B49" s="16"/>
      <c r="E49" s="3">
        <v>0</v>
      </c>
      <c r="G49" s="33"/>
    </row>
    <row r="50" spans="1:7" ht="26.25" customHeight="1">
      <c r="A50" s="22" t="s">
        <v>23</v>
      </c>
      <c r="B50" s="16"/>
      <c r="E50" s="3"/>
      <c r="G50" s="33"/>
    </row>
    <row r="51" spans="1:7" ht="26.25" customHeight="1">
      <c r="A51" s="22" t="s">
        <v>10</v>
      </c>
      <c r="B51" s="16"/>
      <c r="E51" s="3">
        <v>0</v>
      </c>
      <c r="G51" s="33"/>
    </row>
    <row r="52" spans="1:7" ht="26.25" customHeight="1">
      <c r="A52" s="22" t="s">
        <v>18</v>
      </c>
      <c r="B52" s="16"/>
      <c r="E52" s="3"/>
      <c r="G52" s="33"/>
    </row>
    <row r="53" spans="1:7" ht="26.25" customHeight="1">
      <c r="A53" s="22" t="s">
        <v>79</v>
      </c>
      <c r="B53" s="16"/>
      <c r="E53" s="3"/>
      <c r="G53" s="33"/>
    </row>
    <row r="54" spans="1:7" ht="26.25" customHeight="1">
      <c r="A54" s="186" t="s">
        <v>75</v>
      </c>
      <c r="B54" s="186"/>
      <c r="C54" s="186"/>
      <c r="E54" s="3"/>
      <c r="G54" s="33"/>
    </row>
    <row r="55" spans="1:7" ht="26.25" customHeight="1">
      <c r="A55" s="37" t="s">
        <v>38</v>
      </c>
      <c r="C55" s="5"/>
      <c r="D55" s="35"/>
      <c r="G55" s="33"/>
    </row>
    <row r="56" spans="1:6" ht="30" customHeight="1">
      <c r="A56" s="181" t="s">
        <v>83</v>
      </c>
      <c r="B56" s="181"/>
      <c r="C56" s="181"/>
      <c r="D56" s="17"/>
      <c r="E56" s="103"/>
      <c r="F56" s="33"/>
    </row>
    <row r="57" spans="1:6" ht="22.5">
      <c r="A57" s="49" t="s">
        <v>42</v>
      </c>
      <c r="B57" s="47"/>
      <c r="D57" s="35"/>
      <c r="E57" s="50" t="s">
        <v>76</v>
      </c>
      <c r="F57" s="33"/>
    </row>
    <row r="58" spans="1:6" ht="10.5" customHeight="1">
      <c r="A58" s="51"/>
      <c r="B58" s="52"/>
      <c r="C58" s="53"/>
      <c r="D58" s="29"/>
      <c r="E58" s="54"/>
      <c r="F58" s="33"/>
    </row>
    <row r="59" spans="1:5" s="33" customFormat="1" ht="15.75">
      <c r="A59" s="30" t="s">
        <v>36</v>
      </c>
      <c r="B59" s="55"/>
      <c r="C59" s="56"/>
      <c r="D59" s="56"/>
      <c r="E59" s="32">
        <f>SUM(E37:E56)</f>
        <v>0</v>
      </c>
    </row>
    <row r="60" spans="1:6" ht="10.5" customHeight="1">
      <c r="A60" s="22"/>
      <c r="B60" s="16"/>
      <c r="E60" s="21"/>
      <c r="F60" s="33"/>
    </row>
    <row r="61" spans="1:7" ht="15.75">
      <c r="A61" s="36" t="s">
        <v>112</v>
      </c>
      <c r="B61" s="16"/>
      <c r="E61" s="27"/>
      <c r="G61" s="33"/>
    </row>
    <row r="62" spans="1:7" ht="71.25">
      <c r="A62" s="57" t="s">
        <v>111</v>
      </c>
      <c r="B62" s="58" t="s">
        <v>85</v>
      </c>
      <c r="C62" s="58" t="s">
        <v>80</v>
      </c>
      <c r="D62" s="58" t="s">
        <v>40</v>
      </c>
      <c r="E62" s="59" t="s">
        <v>30</v>
      </c>
      <c r="G62" s="33"/>
    </row>
    <row r="63" spans="1:5" ht="15.75">
      <c r="A63" s="17" t="s">
        <v>19</v>
      </c>
      <c r="B63" s="6"/>
      <c r="C63" s="7"/>
      <c r="D63" s="3"/>
      <c r="E63" s="21">
        <f>SUM(B63*D63)</f>
        <v>0</v>
      </c>
    </row>
    <row r="64" spans="1:7" ht="15.75">
      <c r="A64" s="17" t="s">
        <v>41</v>
      </c>
      <c r="B64" s="6"/>
      <c r="C64" s="8"/>
      <c r="D64" s="21">
        <v>144666</v>
      </c>
      <c r="E64" s="21">
        <f>SUM(B64*D64)</f>
        <v>0</v>
      </c>
      <c r="F64" s="21"/>
      <c r="G64" s="33"/>
    </row>
    <row r="65" spans="1:7" ht="15.75">
      <c r="A65" s="17" t="s">
        <v>174</v>
      </c>
      <c r="B65" s="6"/>
      <c r="C65" s="8"/>
      <c r="D65" s="21">
        <v>94959</v>
      </c>
      <c r="E65" s="21">
        <f>SUM(B65*D65)</f>
        <v>0</v>
      </c>
      <c r="F65" s="21"/>
      <c r="G65" s="33"/>
    </row>
    <row r="66" spans="1:7" ht="15.75">
      <c r="A66" s="49" t="s">
        <v>57</v>
      </c>
      <c r="B66" s="60"/>
      <c r="C66" s="35"/>
      <c r="E66" s="21"/>
      <c r="F66" s="21"/>
      <c r="G66" s="33"/>
    </row>
    <row r="67" spans="1:7" ht="78.75">
      <c r="A67" s="57"/>
      <c r="B67" s="58" t="s">
        <v>105</v>
      </c>
      <c r="C67" s="58" t="s">
        <v>82</v>
      </c>
      <c r="D67" s="58" t="s">
        <v>185</v>
      </c>
      <c r="E67" s="59" t="s">
        <v>30</v>
      </c>
      <c r="F67" s="21"/>
      <c r="G67" s="33"/>
    </row>
    <row r="68" spans="1:7" ht="15.75">
      <c r="A68" s="17" t="s">
        <v>19</v>
      </c>
      <c r="B68" s="6"/>
      <c r="C68" s="8"/>
      <c r="D68" s="3"/>
      <c r="E68" s="21">
        <f aca="true" t="shared" si="0" ref="E68:E73">SUM(B68*D68)</f>
        <v>0</v>
      </c>
      <c r="F68" s="21"/>
      <c r="G68" s="33"/>
    </row>
    <row r="69" spans="1:7" ht="15.75">
      <c r="A69" s="17" t="s">
        <v>41</v>
      </c>
      <c r="B69" s="6"/>
      <c r="C69" s="8"/>
      <c r="D69" s="21">
        <v>85</v>
      </c>
      <c r="E69" s="21">
        <f t="shared" si="0"/>
        <v>0</v>
      </c>
      <c r="F69" s="21"/>
      <c r="G69" s="33"/>
    </row>
    <row r="70" spans="1:7" ht="15.75">
      <c r="A70" s="17" t="s">
        <v>174</v>
      </c>
      <c r="B70" s="6"/>
      <c r="C70" s="8"/>
      <c r="D70" s="21">
        <v>56</v>
      </c>
      <c r="E70" s="21">
        <f t="shared" si="0"/>
        <v>0</v>
      </c>
      <c r="F70" s="21"/>
      <c r="G70" s="33"/>
    </row>
    <row r="71" spans="1:7" ht="47.25">
      <c r="A71" s="48" t="s">
        <v>187</v>
      </c>
      <c r="B71" s="6"/>
      <c r="C71" s="8"/>
      <c r="D71" s="8"/>
      <c r="E71" s="21">
        <f t="shared" si="0"/>
        <v>0</v>
      </c>
      <c r="F71" s="21"/>
      <c r="G71" s="33"/>
    </row>
    <row r="72" spans="1:7" ht="15.75">
      <c r="A72" s="34" t="s">
        <v>12</v>
      </c>
      <c r="B72" s="6"/>
      <c r="C72" s="8"/>
      <c r="D72" s="35">
        <v>17.7</v>
      </c>
      <c r="E72" s="21">
        <f t="shared" si="0"/>
        <v>0</v>
      </c>
      <c r="F72" s="21"/>
      <c r="G72" s="33"/>
    </row>
    <row r="73" spans="1:7" ht="15.75">
      <c r="A73" s="34" t="s">
        <v>13</v>
      </c>
      <c r="B73" s="6"/>
      <c r="C73" s="8"/>
      <c r="D73" s="35">
        <v>12</v>
      </c>
      <c r="E73" s="21">
        <f t="shared" si="0"/>
        <v>0</v>
      </c>
      <c r="F73" s="21"/>
      <c r="G73" s="33"/>
    </row>
    <row r="74" spans="1:7" ht="15.75">
      <c r="A74" s="49" t="s">
        <v>57</v>
      </c>
      <c r="B74" s="6"/>
      <c r="C74" s="3"/>
      <c r="D74" s="35"/>
      <c r="E74" s="21"/>
      <c r="F74" s="21"/>
      <c r="G74" s="33"/>
    </row>
    <row r="75" spans="1:7" ht="10.5" customHeight="1">
      <c r="A75" s="61"/>
      <c r="B75" s="100"/>
      <c r="C75" s="35"/>
      <c r="D75" s="35"/>
      <c r="E75" s="21"/>
      <c r="F75" s="21"/>
      <c r="G75" s="33"/>
    </row>
    <row r="76" spans="1:5" ht="78.75">
      <c r="A76" s="57" t="s">
        <v>5</v>
      </c>
      <c r="B76" s="58" t="s">
        <v>39</v>
      </c>
      <c r="C76" s="58" t="s">
        <v>82</v>
      </c>
      <c r="D76" s="58" t="s">
        <v>40</v>
      </c>
      <c r="E76" s="59" t="s">
        <v>30</v>
      </c>
    </row>
    <row r="77" spans="1:5" ht="15.75">
      <c r="A77" s="17" t="s">
        <v>7</v>
      </c>
      <c r="B77" s="6"/>
      <c r="C77" s="7"/>
      <c r="D77" s="3"/>
      <c r="E77" s="21">
        <f>SUM(B77*D77)</f>
        <v>0</v>
      </c>
    </row>
    <row r="78" spans="1:5" ht="15.75">
      <c r="A78" s="17" t="s">
        <v>8</v>
      </c>
      <c r="B78" s="6"/>
      <c r="C78" s="7"/>
      <c r="D78" s="3"/>
      <c r="E78" s="21">
        <f>SUM(B78*D78)</f>
        <v>0</v>
      </c>
    </row>
    <row r="79" spans="2:5" s="34" customFormat="1" ht="10.5" customHeight="1">
      <c r="B79" s="100"/>
      <c r="C79" s="101"/>
      <c r="D79" s="35"/>
      <c r="E79" s="35"/>
    </row>
    <row r="80" spans="1:5" ht="78.75">
      <c r="A80" s="57"/>
      <c r="B80" s="58" t="s">
        <v>105</v>
      </c>
      <c r="C80" s="58" t="s">
        <v>82</v>
      </c>
      <c r="D80" s="58" t="s">
        <v>40</v>
      </c>
      <c r="E80" s="59" t="s">
        <v>30</v>
      </c>
    </row>
    <row r="81" spans="1:5" ht="15.75">
      <c r="A81" s="17" t="s">
        <v>7</v>
      </c>
      <c r="B81" s="6"/>
      <c r="C81" s="7"/>
      <c r="D81" s="9"/>
      <c r="E81" s="21">
        <f>SUM(B81*D81)</f>
        <v>0</v>
      </c>
    </row>
    <row r="82" spans="1:5" ht="15.75">
      <c r="A82" s="17" t="s">
        <v>8</v>
      </c>
      <c r="B82" s="6"/>
      <c r="C82" s="7"/>
      <c r="D82" s="9"/>
      <c r="E82" s="21">
        <f>SUM(B82*D82)</f>
        <v>0</v>
      </c>
    </row>
    <row r="83" spans="1:5" ht="15.75">
      <c r="A83" s="17" t="s">
        <v>13</v>
      </c>
      <c r="B83" s="6"/>
      <c r="C83" s="7"/>
      <c r="D83" s="21">
        <v>12</v>
      </c>
      <c r="E83" s="21">
        <f>SUM(B83*D83)</f>
        <v>0</v>
      </c>
    </row>
    <row r="84" spans="1:5" ht="15.75">
      <c r="A84" s="17" t="s">
        <v>20</v>
      </c>
      <c r="B84" s="6"/>
      <c r="C84" s="7"/>
      <c r="D84" s="3"/>
      <c r="E84" s="21">
        <f>SUM(B84*D84)</f>
        <v>0</v>
      </c>
    </row>
    <row r="85" spans="1:6" ht="15.75">
      <c r="A85" s="185" t="s">
        <v>57</v>
      </c>
      <c r="B85" s="185"/>
      <c r="F85" s="33"/>
    </row>
    <row r="86" spans="1:6" ht="10.5" customHeight="1">
      <c r="A86" s="62"/>
      <c r="B86" s="62"/>
      <c r="F86" s="33"/>
    </row>
    <row r="87" spans="1:5" s="33" customFormat="1" ht="15.75">
      <c r="A87" s="63" t="s">
        <v>43</v>
      </c>
      <c r="B87" s="64"/>
      <c r="C87" s="65"/>
      <c r="D87" s="65"/>
      <c r="E87" s="64">
        <f>SUM(E63:E85)</f>
        <v>0</v>
      </c>
    </row>
    <row r="88" spans="1:4" s="33" customFormat="1" ht="16.5" thickBot="1">
      <c r="A88" s="36"/>
      <c r="B88" s="20"/>
      <c r="D88" s="20"/>
    </row>
    <row r="89" spans="1:5" s="33" customFormat="1" ht="15.75">
      <c r="A89" s="66" t="s">
        <v>81</v>
      </c>
      <c r="B89" s="68"/>
      <c r="C89" s="67"/>
      <c r="D89" s="67"/>
      <c r="E89" s="68">
        <f>SUM(E87+E59+E34)</f>
        <v>0</v>
      </c>
    </row>
    <row r="90" spans="1:5" s="33" customFormat="1" ht="10.5" customHeight="1">
      <c r="A90" s="46"/>
      <c r="B90" s="70"/>
      <c r="C90" s="69"/>
      <c r="D90" s="69"/>
      <c r="E90" s="70"/>
    </row>
    <row r="91" spans="1:5" s="33" customFormat="1" ht="28.5" customHeight="1" thickBot="1">
      <c r="A91" s="183" t="s">
        <v>84</v>
      </c>
      <c r="B91" s="183"/>
      <c r="C91" s="183"/>
      <c r="D91" s="183"/>
      <c r="E91" s="107" t="e">
        <f>SUM(E89/C11)</f>
        <v>#DIV/0!</v>
      </c>
    </row>
    <row r="92" spans="1:6" ht="15.75">
      <c r="A92" s="49"/>
      <c r="B92" s="21"/>
      <c r="F92" s="33"/>
    </row>
    <row r="93" spans="1:7" ht="15.75">
      <c r="A93" s="36" t="s">
        <v>108</v>
      </c>
      <c r="B93" s="16"/>
      <c r="E93" s="27"/>
      <c r="G93" s="33"/>
    </row>
    <row r="94" spans="1:5" ht="42.75">
      <c r="A94" s="108" t="s">
        <v>91</v>
      </c>
      <c r="B94" s="71"/>
      <c r="C94" s="58" t="s">
        <v>87</v>
      </c>
      <c r="D94" s="58" t="s">
        <v>92</v>
      </c>
      <c r="E94" s="72" t="s">
        <v>88</v>
      </c>
    </row>
    <row r="95" spans="1:5" ht="51" customHeight="1">
      <c r="A95" s="191" t="s">
        <v>58</v>
      </c>
      <c r="B95" s="191"/>
      <c r="C95" s="33"/>
      <c r="D95" s="36"/>
      <c r="E95" s="20"/>
    </row>
    <row r="96" spans="1:5" s="34" customFormat="1" ht="15.75">
      <c r="A96" s="73"/>
      <c r="B96" s="75" t="s">
        <v>93</v>
      </c>
      <c r="C96" s="35"/>
      <c r="D96" s="101"/>
      <c r="E96" s="21">
        <f aca="true" t="shared" si="1" ref="E96:E101">SUM(C96*D96)</f>
        <v>0</v>
      </c>
    </row>
    <row r="97" spans="1:5" ht="32.25" customHeight="1">
      <c r="A97" s="73" t="s">
        <v>176</v>
      </c>
      <c r="B97" s="11"/>
      <c r="C97" s="21" t="str">
        <f>IF(B97&gt;0,(80774/646),"  ")</f>
        <v>  </v>
      </c>
      <c r="D97" s="102">
        <f>$C$11</f>
        <v>0</v>
      </c>
      <c r="E97" s="21" t="str">
        <f>IF(B97&gt;0,C97*D97,"  ")</f>
        <v>  </v>
      </c>
    </row>
    <row r="98" spans="1:5" s="34" customFormat="1" ht="10.5" customHeight="1">
      <c r="A98" s="73"/>
      <c r="B98" s="73"/>
      <c r="C98" s="35"/>
      <c r="D98" s="101"/>
      <c r="E98" s="35"/>
    </row>
    <row r="99" spans="1:5" ht="31.5" customHeight="1">
      <c r="A99" s="192" t="s">
        <v>96</v>
      </c>
      <c r="B99" s="192"/>
      <c r="C99" s="21">
        <v>50</v>
      </c>
      <c r="D99" s="102">
        <f>$C$11</f>
        <v>0</v>
      </c>
      <c r="E99" s="21">
        <f t="shared" si="1"/>
        <v>0</v>
      </c>
    </row>
    <row r="100" spans="1:5" s="34" customFormat="1" ht="10.5" customHeight="1">
      <c r="A100" s="73"/>
      <c r="B100" s="73"/>
      <c r="C100" s="35"/>
      <c r="D100" s="101"/>
      <c r="E100" s="35"/>
    </row>
    <row r="101" spans="1:5" ht="16.5" customHeight="1">
      <c r="A101" s="193" t="s">
        <v>24</v>
      </c>
      <c r="B101" s="193"/>
      <c r="C101" s="21">
        <v>10</v>
      </c>
      <c r="D101" s="102">
        <f>$C$11</f>
        <v>0</v>
      </c>
      <c r="E101" s="21">
        <f t="shared" si="1"/>
        <v>0</v>
      </c>
    </row>
    <row r="102" spans="1:5" ht="10.5" customHeight="1">
      <c r="A102" s="74"/>
      <c r="B102" s="74"/>
      <c r="C102" s="21"/>
      <c r="D102" s="102"/>
      <c r="E102" s="21"/>
    </row>
    <row r="103" spans="1:5" ht="15.75">
      <c r="A103" s="34" t="s">
        <v>177</v>
      </c>
      <c r="B103" s="75" t="s">
        <v>93</v>
      </c>
      <c r="C103" s="21">
        <f>SUM(80774/646)</f>
        <v>125.03715170278637</v>
      </c>
      <c r="D103" s="102">
        <f>$C$11</f>
        <v>0</v>
      </c>
      <c r="E103" s="35">
        <f>SUM(C104:C106)</f>
        <v>0</v>
      </c>
    </row>
    <row r="104" spans="1:4" ht="15.75">
      <c r="A104" s="76" t="s">
        <v>44</v>
      </c>
      <c r="B104" s="10"/>
      <c r="C104" s="77" t="str">
        <f>IF(B104&gt;0,C103*D103,"  ")</f>
        <v>  </v>
      </c>
      <c r="D104" s="102"/>
    </row>
    <row r="105" spans="1:4" ht="15.75">
      <c r="A105" s="78" t="s">
        <v>89</v>
      </c>
      <c r="B105" s="11"/>
      <c r="C105" s="79" t="str">
        <f>IF(B105&gt;0,(C103*D103)/2,"  ")</f>
        <v>  </v>
      </c>
      <c r="D105" s="102"/>
    </row>
    <row r="106" spans="1:4" ht="25.5">
      <c r="A106" s="80" t="s">
        <v>90</v>
      </c>
      <c r="B106" s="12"/>
      <c r="C106" s="81" t="str">
        <f>IF(B106&gt;0,(C103*D103)/10,"  ")</f>
        <v>  </v>
      </c>
      <c r="D106" s="102"/>
    </row>
    <row r="107" spans="1:5" ht="10.5" customHeight="1">
      <c r="A107" s="37"/>
      <c r="B107" s="37"/>
      <c r="C107" s="82"/>
      <c r="D107" s="102"/>
      <c r="E107" s="35"/>
    </row>
    <row r="108" spans="1:5" ht="15.75" customHeight="1">
      <c r="A108" s="194" t="s">
        <v>180</v>
      </c>
      <c r="B108" s="194"/>
      <c r="C108" s="21">
        <f>SUM(10469*182.4/25000)</f>
        <v>76.38182400000001</v>
      </c>
      <c r="D108" s="102">
        <f>$C$11</f>
        <v>0</v>
      </c>
      <c r="E108" s="35">
        <f>SUM(C109:C111)</f>
        <v>0</v>
      </c>
    </row>
    <row r="109" spans="1:4" ht="15.75">
      <c r="A109" s="76" t="s">
        <v>44</v>
      </c>
      <c r="B109" s="104">
        <f>B104</f>
        <v>0</v>
      </c>
      <c r="C109" s="77" t="str">
        <f>IF(B109&gt;0,C108*D108,"  ")</f>
        <v>  </v>
      </c>
      <c r="D109" s="102"/>
    </row>
    <row r="110" spans="1:4" ht="15.75">
      <c r="A110" s="78" t="s">
        <v>89</v>
      </c>
      <c r="B110" s="105">
        <f>B105</f>
        <v>0</v>
      </c>
      <c r="C110" s="79" t="str">
        <f>IF(B110&gt;0,(C108*D108)/2,"  ")</f>
        <v>  </v>
      </c>
      <c r="D110" s="17"/>
    </row>
    <row r="111" spans="1:4" ht="15.75" customHeight="1">
      <c r="A111" s="80" t="s">
        <v>90</v>
      </c>
      <c r="B111" s="106">
        <f>B106</f>
        <v>0</v>
      </c>
      <c r="C111" s="81" t="str">
        <f>IF(B111&gt;0,(C108*D108)/10,"  ")</f>
        <v>  </v>
      </c>
      <c r="D111" s="17"/>
    </row>
    <row r="112" spans="1:5" ht="10.5" customHeight="1">
      <c r="A112" s="37"/>
      <c r="B112" s="37"/>
      <c r="C112" s="35"/>
      <c r="D112" s="17"/>
      <c r="E112" s="35"/>
    </row>
    <row r="113" spans="1:5" s="33" customFormat="1" ht="15.75">
      <c r="A113" s="83" t="s">
        <v>45</v>
      </c>
      <c r="B113" s="84"/>
      <c r="C113" s="85">
        <f>SUM(C96:C103)</f>
        <v>185.0371517027864</v>
      </c>
      <c r="D113" s="84"/>
      <c r="E113" s="85">
        <f>SUM(E96:E108)</f>
        <v>0</v>
      </c>
    </row>
    <row r="114" spans="1:4" ht="15.75">
      <c r="A114" s="46"/>
      <c r="D114" s="20"/>
    </row>
    <row r="115" spans="1:5" ht="31.5">
      <c r="A115" s="83" t="s">
        <v>46</v>
      </c>
      <c r="B115" s="86"/>
      <c r="C115" s="86"/>
      <c r="D115" s="86"/>
      <c r="E115" s="85">
        <f>SUM(E113+E89)</f>
        <v>0</v>
      </c>
    </row>
    <row r="116" spans="1:5" s="34" customFormat="1" ht="15.75">
      <c r="A116" s="46"/>
      <c r="E116" s="70"/>
    </row>
    <row r="117" spans="1:5" ht="30.75" customHeight="1">
      <c r="A117" s="190" t="s">
        <v>101</v>
      </c>
      <c r="B117" s="190"/>
      <c r="C117" s="190"/>
      <c r="D117" s="190"/>
      <c r="E117" s="87" t="e">
        <f>SUM(E115/C11)</f>
        <v>#DIV/0!</v>
      </c>
    </row>
    <row r="118" ht="15.75">
      <c r="A118" s="37"/>
    </row>
    <row r="119" spans="1:5" ht="30.75" customHeight="1">
      <c r="A119" s="30" t="s">
        <v>95</v>
      </c>
      <c r="B119" s="30"/>
      <c r="C119" s="31"/>
      <c r="D119" s="88" t="s">
        <v>97</v>
      </c>
      <c r="E119" s="89"/>
    </row>
    <row r="120" spans="1:5" ht="15.75">
      <c r="A120" s="90" t="s">
        <v>67</v>
      </c>
      <c r="B120" s="90"/>
      <c r="C120" s="91"/>
      <c r="D120" s="90"/>
      <c r="E120" s="92">
        <f>E34</f>
        <v>0</v>
      </c>
    </row>
    <row r="121" spans="1:5" ht="15.75">
      <c r="A121" s="90" t="s">
        <v>45</v>
      </c>
      <c r="B121" s="90"/>
      <c r="C121" s="91"/>
      <c r="D121" s="91"/>
      <c r="E121" s="92">
        <f>SUM(E113)</f>
        <v>0</v>
      </c>
    </row>
    <row r="122" spans="1:5" ht="15.75">
      <c r="A122" s="93" t="s">
        <v>47</v>
      </c>
      <c r="B122" s="93"/>
      <c r="C122" s="91"/>
      <c r="D122" s="91"/>
      <c r="E122" s="92"/>
    </row>
    <row r="123" spans="1:5" ht="15.75">
      <c r="A123" s="90" t="s">
        <v>113</v>
      </c>
      <c r="B123" s="90"/>
      <c r="C123" s="92" t="e">
        <f>SUM(E113/C11)</f>
        <v>#DIV/0!</v>
      </c>
      <c r="D123" s="109"/>
      <c r="E123" s="92" t="e">
        <f>SUM(C123*D123)</f>
        <v>#DIV/0!</v>
      </c>
    </row>
    <row r="124" spans="1:6" ht="15.75">
      <c r="A124" s="90" t="s">
        <v>94</v>
      </c>
      <c r="B124" s="90"/>
      <c r="C124" s="91"/>
      <c r="D124" s="91"/>
      <c r="E124" s="92">
        <f>SUMIF(C68:C74,"u",E68:E74)+SUMIF(C81:C84,"u",E81:E84)</f>
        <v>0</v>
      </c>
      <c r="F124" s="39"/>
    </row>
    <row r="125" spans="1:5" ht="15.75">
      <c r="A125" s="83" t="s">
        <v>48</v>
      </c>
      <c r="B125" s="83"/>
      <c r="C125" s="84"/>
      <c r="D125" s="84"/>
      <c r="E125" s="85" t="e">
        <f>SUM(E120:E124)</f>
        <v>#DIV/0!</v>
      </c>
    </row>
    <row r="126" spans="1:4" s="34" customFormat="1" ht="15.75">
      <c r="A126" s="46"/>
      <c r="B126" s="69"/>
      <c r="C126" s="69"/>
      <c r="D126" s="70"/>
    </row>
    <row r="127" spans="1:4" s="34" customFormat="1" ht="25.5" customHeight="1">
      <c r="A127" s="46" t="s">
        <v>98</v>
      </c>
      <c r="B127" s="187"/>
      <c r="C127" s="187"/>
      <c r="D127" s="70"/>
    </row>
    <row r="128" spans="1:4" s="34" customFormat="1" ht="25.5" customHeight="1">
      <c r="A128" s="46" t="s">
        <v>99</v>
      </c>
      <c r="B128" s="187"/>
      <c r="C128" s="187"/>
      <c r="D128" s="70"/>
    </row>
    <row r="129" spans="1:4" s="34" customFormat="1" ht="25.5" customHeight="1">
      <c r="A129" s="46" t="s">
        <v>100</v>
      </c>
      <c r="B129" s="187"/>
      <c r="C129" s="187"/>
      <c r="D129" s="70"/>
    </row>
    <row r="130" spans="1:4" s="34" customFormat="1" ht="10.5" customHeight="1">
      <c r="A130" s="46"/>
      <c r="B130" s="69"/>
      <c r="C130" s="69"/>
      <c r="D130" s="70"/>
    </row>
    <row r="131" spans="1:4" s="34" customFormat="1" ht="25.5" customHeight="1">
      <c r="A131" s="94" t="s">
        <v>49</v>
      </c>
      <c r="B131" s="95"/>
      <c r="C131" s="96"/>
      <c r="D131" s="70"/>
    </row>
    <row r="132" spans="1:4" s="34" customFormat="1" ht="51.75" customHeight="1">
      <c r="A132" s="94" t="s">
        <v>183</v>
      </c>
      <c r="B132" s="95"/>
      <c r="C132" s="96"/>
      <c r="D132" s="70"/>
    </row>
    <row r="133" spans="1:4" s="34" customFormat="1" ht="25.5" customHeight="1">
      <c r="A133" s="94" t="s">
        <v>50</v>
      </c>
      <c r="B133" s="95"/>
      <c r="C133" s="96"/>
      <c r="D133" s="70"/>
    </row>
    <row r="134" spans="1:4" s="34" customFormat="1" ht="25.5" customHeight="1">
      <c r="A134" s="94" t="s">
        <v>182</v>
      </c>
      <c r="B134" s="95"/>
      <c r="C134" s="96"/>
      <c r="D134" s="70"/>
    </row>
    <row r="135" spans="1:4" s="34" customFormat="1" ht="25.5" customHeight="1">
      <c r="A135" s="165" t="s">
        <v>51</v>
      </c>
      <c r="B135" s="95"/>
      <c r="C135" s="96"/>
      <c r="D135" s="70"/>
    </row>
    <row r="136" spans="1:4" s="34" customFormat="1" ht="31.5" customHeight="1">
      <c r="A136" s="165" t="s">
        <v>181</v>
      </c>
      <c r="B136" s="95"/>
      <c r="C136" s="96"/>
      <c r="D136" s="70"/>
    </row>
    <row r="137" spans="1:4" s="34" customFormat="1" ht="25.5" customHeight="1">
      <c r="A137" s="165" t="s">
        <v>52</v>
      </c>
      <c r="B137" s="95"/>
      <c r="C137" s="96"/>
      <c r="D137" s="70"/>
    </row>
    <row r="138" spans="1:4" s="34" customFormat="1" ht="25.5" customHeight="1">
      <c r="A138" s="165" t="s">
        <v>53</v>
      </c>
      <c r="B138" s="95"/>
      <c r="C138" s="96"/>
      <c r="D138" s="70"/>
    </row>
    <row r="139" spans="1:4" s="34" customFormat="1" ht="32.25" customHeight="1">
      <c r="A139" s="94" t="s">
        <v>184</v>
      </c>
      <c r="B139" s="95"/>
      <c r="C139" s="96"/>
      <c r="D139" s="70"/>
    </row>
    <row r="140" spans="1:4" s="34" customFormat="1" ht="25.5" customHeight="1">
      <c r="A140" s="46"/>
      <c r="B140" s="69"/>
      <c r="C140" s="96"/>
      <c r="D140" s="70"/>
    </row>
    <row r="141" spans="1:4" s="34" customFormat="1" ht="15.75">
      <c r="A141" s="46" t="s">
        <v>86</v>
      </c>
      <c r="B141" s="69"/>
      <c r="C141" s="96"/>
      <c r="D141" s="70"/>
    </row>
    <row r="142" spans="1:5" s="16" customFormat="1" ht="15.75">
      <c r="A142" s="188" t="s">
        <v>179</v>
      </c>
      <c r="B142" s="188"/>
      <c r="C142" s="188"/>
      <c r="D142" s="188"/>
      <c r="E142" s="188"/>
    </row>
    <row r="143" spans="1:5" s="16" customFormat="1" ht="10.5" customHeight="1">
      <c r="A143" s="97"/>
      <c r="B143" s="97"/>
      <c r="C143" s="97"/>
      <c r="D143" s="97"/>
      <c r="E143" s="97"/>
    </row>
    <row r="144" spans="1:5" ht="21" customHeight="1">
      <c r="A144" s="188" t="s">
        <v>59</v>
      </c>
      <c r="B144" s="188"/>
      <c r="C144" s="188"/>
      <c r="D144" s="188"/>
      <c r="E144" s="188"/>
    </row>
    <row r="145" spans="1:5" ht="10.5" customHeight="1">
      <c r="A145" s="97"/>
      <c r="B145" s="97"/>
      <c r="C145" s="97"/>
      <c r="D145" s="97"/>
      <c r="E145" s="97"/>
    </row>
    <row r="146" spans="1:5" ht="21" customHeight="1">
      <c r="A146" s="188" t="s">
        <v>60</v>
      </c>
      <c r="B146" s="188"/>
      <c r="C146" s="188"/>
      <c r="D146" s="188"/>
      <c r="E146" s="188"/>
    </row>
    <row r="147" spans="1:5" ht="10.5" customHeight="1">
      <c r="A147" s="97"/>
      <c r="B147" s="97"/>
      <c r="C147" s="97"/>
      <c r="D147" s="97"/>
      <c r="E147" s="97"/>
    </row>
    <row r="148" spans="1:5" ht="33" customHeight="1">
      <c r="A148" s="188" t="s">
        <v>109</v>
      </c>
      <c r="B148" s="188"/>
      <c r="C148" s="188"/>
      <c r="D148" s="188"/>
      <c r="E148" s="188"/>
    </row>
    <row r="149" spans="1:5" ht="10.5" customHeight="1">
      <c r="A149" s="97"/>
      <c r="B149" s="97"/>
      <c r="C149" s="97"/>
      <c r="D149" s="97"/>
      <c r="E149" s="97"/>
    </row>
    <row r="150" spans="1:5" ht="15.75" customHeight="1">
      <c r="A150" s="188" t="s">
        <v>61</v>
      </c>
      <c r="B150" s="188"/>
      <c r="C150" s="188"/>
      <c r="D150" s="188"/>
      <c r="E150" s="188"/>
    </row>
    <row r="151" spans="1:5" ht="10.5" customHeight="1">
      <c r="A151" s="97"/>
      <c r="B151" s="97"/>
      <c r="C151" s="97"/>
      <c r="D151" s="97"/>
      <c r="E151" s="97"/>
    </row>
    <row r="152" spans="1:5" ht="49.5" customHeight="1">
      <c r="A152" s="188" t="s">
        <v>186</v>
      </c>
      <c r="B152" s="188"/>
      <c r="C152" s="188"/>
      <c r="D152" s="188"/>
      <c r="E152" s="188"/>
    </row>
    <row r="153" spans="1:5" ht="10.5" customHeight="1">
      <c r="A153" s="97"/>
      <c r="B153" s="97"/>
      <c r="C153" s="97"/>
      <c r="D153" s="97"/>
      <c r="E153" s="97"/>
    </row>
    <row r="154" spans="1:5" ht="15.75">
      <c r="A154" s="188" t="s">
        <v>178</v>
      </c>
      <c r="B154" s="188"/>
      <c r="C154" s="188"/>
      <c r="D154" s="188"/>
      <c r="E154" s="188"/>
    </row>
    <row r="156" ht="15.75">
      <c r="A156" s="17" t="s">
        <v>114</v>
      </c>
    </row>
  </sheetData>
  <sheetProtection selectLockedCells="1"/>
  <mergeCells count="24">
    <mergeCell ref="A150:E150"/>
    <mergeCell ref="A1:D1"/>
    <mergeCell ref="A117:D117"/>
    <mergeCell ref="A154:E154"/>
    <mergeCell ref="A95:B95"/>
    <mergeCell ref="A99:B99"/>
    <mergeCell ref="A101:B101"/>
    <mergeCell ref="A108:B108"/>
    <mergeCell ref="A142:E142"/>
    <mergeCell ref="A152:E152"/>
    <mergeCell ref="B127:C127"/>
    <mergeCell ref="B128:C128"/>
    <mergeCell ref="B129:C129"/>
    <mergeCell ref="A148:E148"/>
    <mergeCell ref="A144:E144"/>
    <mergeCell ref="A146:E146"/>
    <mergeCell ref="A6:B6"/>
    <mergeCell ref="C2:E2"/>
    <mergeCell ref="A56:C56"/>
    <mergeCell ref="A91:D91"/>
    <mergeCell ref="A40:B40"/>
    <mergeCell ref="A7:B7"/>
    <mergeCell ref="A85:B85"/>
    <mergeCell ref="A54:C54"/>
  </mergeCells>
  <printOptions horizontalCentered="1"/>
  <pageMargins left="0.41" right="0.39" top="0.75" bottom="0.34" header="0.38" footer="0.16"/>
  <pageSetup fitToHeight="15" horizontalDpi="600" verticalDpi="600" orientation="portrait" paperSize="9" scale="72" r:id="rId3"/>
  <headerFooter alignWithMargins="0">
    <oddHeader>&amp;C&amp;"Times New Roman,Fett"&amp;14Kalkulation des Masterstudienganges</oddHeader>
    <oddFooter>&amp;RSeite &amp;P / &amp;N</oddFooter>
  </headerFooter>
  <rowBreaks count="4" manualBreakCount="4">
    <brk id="35" max="255" man="1"/>
    <brk id="60" max="255" man="1"/>
    <brk id="92" max="255" man="1"/>
    <brk id="139" max="4" man="1"/>
  </rowBreaks>
  <legacyDrawing r:id="rId2"/>
</worksheet>
</file>

<file path=xl/worksheets/sheet2.xml><?xml version="1.0" encoding="utf-8"?>
<worksheet xmlns="http://schemas.openxmlformats.org/spreadsheetml/2006/main" xmlns:r="http://schemas.openxmlformats.org/officeDocument/2006/relationships">
  <dimension ref="A1:T32"/>
  <sheetViews>
    <sheetView workbookViewId="0" topLeftCell="A1">
      <selection activeCell="A18" sqref="A18"/>
    </sheetView>
  </sheetViews>
  <sheetFormatPr defaultColWidth="11.00390625" defaultRowHeight="15.75"/>
  <cols>
    <col min="1" max="1" width="10.875" style="0" customWidth="1"/>
    <col min="20" max="20" width="0.12890625" style="0" customWidth="1"/>
  </cols>
  <sheetData>
    <row r="1" spans="1:19" ht="15.75">
      <c r="A1" s="233" t="s">
        <v>173</v>
      </c>
      <c r="B1" s="233"/>
      <c r="C1" s="233"/>
      <c r="D1" s="233"/>
      <c r="E1" s="233"/>
      <c r="F1" s="233"/>
      <c r="G1" s="233"/>
      <c r="H1" s="233"/>
      <c r="I1" s="233"/>
      <c r="J1" s="233"/>
      <c r="K1" s="233"/>
      <c r="L1" s="233"/>
      <c r="M1" s="233"/>
      <c r="N1" s="233"/>
      <c r="O1" s="233"/>
      <c r="P1" s="233"/>
      <c r="Q1" s="233"/>
      <c r="R1" s="233"/>
      <c r="S1" s="233"/>
    </row>
    <row r="2" ht="15.75">
      <c r="A2" s="110"/>
    </row>
    <row r="3" ht="15.75">
      <c r="A3" s="110"/>
    </row>
    <row r="4" ht="16.5" thickBot="1">
      <c r="A4" s="110"/>
    </row>
    <row r="5" spans="1:20" ht="16.5" thickTop="1">
      <c r="A5" s="111"/>
      <c r="B5" s="112"/>
      <c r="C5" s="112"/>
      <c r="D5" s="234"/>
      <c r="E5" s="235"/>
      <c r="F5" s="234" t="s">
        <v>26</v>
      </c>
      <c r="G5" s="236"/>
      <c r="H5" s="236"/>
      <c r="I5" s="236"/>
      <c r="J5" s="236"/>
      <c r="K5" s="235"/>
      <c r="L5" s="113" t="s">
        <v>115</v>
      </c>
      <c r="M5" s="114" t="s">
        <v>116</v>
      </c>
      <c r="N5" s="237" t="s">
        <v>26</v>
      </c>
      <c r="O5" s="236"/>
      <c r="P5" s="235"/>
      <c r="Q5" s="112" t="s">
        <v>115</v>
      </c>
      <c r="R5" s="234" t="s">
        <v>117</v>
      </c>
      <c r="S5" s="235"/>
      <c r="T5" s="115"/>
    </row>
    <row r="6" spans="1:20" ht="60">
      <c r="A6" s="238" t="s">
        <v>25</v>
      </c>
      <c r="B6" s="240"/>
      <c r="C6" s="240"/>
      <c r="D6" s="225" t="s">
        <v>118</v>
      </c>
      <c r="E6" s="226"/>
      <c r="F6" s="238" t="s">
        <v>27</v>
      </c>
      <c r="G6" s="117" t="s">
        <v>119</v>
      </c>
      <c r="H6" s="117" t="s">
        <v>116</v>
      </c>
      <c r="I6" s="117" t="s">
        <v>120</v>
      </c>
      <c r="J6" s="117" t="s">
        <v>121</v>
      </c>
      <c r="K6" s="117" t="s">
        <v>122</v>
      </c>
      <c r="L6" s="118" t="s">
        <v>123</v>
      </c>
      <c r="M6" s="119" t="s">
        <v>124</v>
      </c>
      <c r="N6" s="117" t="s">
        <v>125</v>
      </c>
      <c r="O6" s="117" t="s">
        <v>126</v>
      </c>
      <c r="P6" s="117" t="s">
        <v>127</v>
      </c>
      <c r="Q6" s="120" t="s">
        <v>128</v>
      </c>
      <c r="R6" s="225" t="s">
        <v>129</v>
      </c>
      <c r="S6" s="226"/>
      <c r="T6" s="163"/>
    </row>
    <row r="7" spans="1:20" ht="24" customHeight="1">
      <c r="A7" s="238"/>
      <c r="B7" s="240"/>
      <c r="C7" s="240"/>
      <c r="D7" s="225" t="s">
        <v>130</v>
      </c>
      <c r="E7" s="226"/>
      <c r="F7" s="238"/>
      <c r="G7" s="120" t="s">
        <v>131</v>
      </c>
      <c r="H7" s="117" t="s">
        <v>132</v>
      </c>
      <c r="I7" s="117" t="s">
        <v>133</v>
      </c>
      <c r="J7" s="117" t="s">
        <v>134</v>
      </c>
      <c r="K7" s="117" t="s">
        <v>135</v>
      </c>
      <c r="L7" s="118" t="s">
        <v>136</v>
      </c>
      <c r="M7" s="119" t="s">
        <v>137</v>
      </c>
      <c r="N7" s="117" t="s">
        <v>135</v>
      </c>
      <c r="O7" s="117" t="s">
        <v>138</v>
      </c>
      <c r="P7" s="117" t="s">
        <v>139</v>
      </c>
      <c r="Q7" s="120" t="s">
        <v>140</v>
      </c>
      <c r="R7" s="227" t="s">
        <v>141</v>
      </c>
      <c r="S7" s="228"/>
      <c r="T7" s="163"/>
    </row>
    <row r="8" spans="1:20" ht="24">
      <c r="A8" s="238"/>
      <c r="B8" s="240"/>
      <c r="C8" s="240"/>
      <c r="D8" s="229"/>
      <c r="E8" s="230"/>
      <c r="F8" s="238"/>
      <c r="G8" s="121"/>
      <c r="H8" s="117" t="s">
        <v>135</v>
      </c>
      <c r="I8" s="121"/>
      <c r="J8" s="121"/>
      <c r="K8" s="121"/>
      <c r="L8" s="122"/>
      <c r="M8" s="119" t="s">
        <v>142</v>
      </c>
      <c r="N8" s="121"/>
      <c r="O8" s="121"/>
      <c r="P8" s="117" t="s">
        <v>143</v>
      </c>
      <c r="Q8" s="121"/>
      <c r="R8" s="229"/>
      <c r="S8" s="230"/>
      <c r="T8" s="163"/>
    </row>
    <row r="9" spans="1:20" ht="48.75" thickBot="1">
      <c r="A9" s="239"/>
      <c r="B9" s="241"/>
      <c r="C9" s="241"/>
      <c r="D9" s="231"/>
      <c r="E9" s="232"/>
      <c r="F9" s="239"/>
      <c r="G9" s="124"/>
      <c r="H9" s="125" t="s">
        <v>144</v>
      </c>
      <c r="I9" s="124"/>
      <c r="J9" s="124"/>
      <c r="K9" s="124"/>
      <c r="L9" s="126"/>
      <c r="M9" s="127" t="s">
        <v>145</v>
      </c>
      <c r="N9" s="124"/>
      <c r="O9" s="124"/>
      <c r="P9" s="124"/>
      <c r="Q9" s="124"/>
      <c r="R9" s="231"/>
      <c r="S9" s="232"/>
      <c r="T9" s="163"/>
    </row>
    <row r="10" spans="1:20" ht="12.75" customHeight="1" thickBot="1">
      <c r="A10" s="242" t="s">
        <v>146</v>
      </c>
      <c r="B10" s="243"/>
      <c r="C10" s="243"/>
      <c r="D10" s="243"/>
      <c r="E10" s="243"/>
      <c r="F10" s="243"/>
      <c r="G10" s="243"/>
      <c r="H10" s="243"/>
      <c r="I10" s="243"/>
      <c r="J10" s="243"/>
      <c r="K10" s="243"/>
      <c r="L10" s="243"/>
      <c r="M10" s="243"/>
      <c r="N10" s="243"/>
      <c r="O10" s="243"/>
      <c r="P10" s="243"/>
      <c r="Q10" s="243"/>
      <c r="R10" s="243"/>
      <c r="S10" s="243"/>
      <c r="T10" s="128"/>
    </row>
    <row r="11" spans="1:20" ht="16.5" thickBot="1">
      <c r="A11" s="129" t="s">
        <v>147</v>
      </c>
      <c r="B11" s="130"/>
      <c r="C11" s="130"/>
      <c r="D11" s="218" t="s">
        <v>148</v>
      </c>
      <c r="E11" s="219"/>
      <c r="F11" s="130" t="s">
        <v>149</v>
      </c>
      <c r="G11" s="130" t="s">
        <v>150</v>
      </c>
      <c r="H11" s="130" t="s">
        <v>151</v>
      </c>
      <c r="I11" s="130" t="s">
        <v>152</v>
      </c>
      <c r="J11" s="130" t="s">
        <v>153</v>
      </c>
      <c r="K11" s="130" t="s">
        <v>154</v>
      </c>
      <c r="L11" s="131" t="s">
        <v>155</v>
      </c>
      <c r="M11" s="132" t="s">
        <v>156</v>
      </c>
      <c r="N11" s="130" t="s">
        <v>157</v>
      </c>
      <c r="O11" s="130" t="s">
        <v>158</v>
      </c>
      <c r="P11" s="130" t="s">
        <v>159</v>
      </c>
      <c r="Q11" s="130" t="s">
        <v>160</v>
      </c>
      <c r="R11" s="218" t="s">
        <v>161</v>
      </c>
      <c r="S11" s="219"/>
      <c r="T11" s="115"/>
    </row>
    <row r="12" spans="1:20" ht="16.5" thickTop="1">
      <c r="A12" s="116"/>
      <c r="B12" s="220" t="s">
        <v>162</v>
      </c>
      <c r="C12" s="220" t="s">
        <v>62</v>
      </c>
      <c r="D12" s="221"/>
      <c r="E12" s="222"/>
      <c r="F12" s="133"/>
      <c r="G12" s="133"/>
      <c r="H12" s="133"/>
      <c r="I12" s="133"/>
      <c r="J12" s="133"/>
      <c r="K12" s="133"/>
      <c r="L12" s="134"/>
      <c r="M12" s="135"/>
      <c r="N12" s="133"/>
      <c r="O12" s="133"/>
      <c r="P12" s="133"/>
      <c r="Q12" s="133"/>
      <c r="R12" s="223"/>
      <c r="S12" s="224"/>
      <c r="T12" s="163"/>
    </row>
    <row r="13" spans="1:20" ht="24">
      <c r="A13" s="116" t="s">
        <v>163</v>
      </c>
      <c r="B13" s="212"/>
      <c r="C13" s="212"/>
      <c r="D13" s="164">
        <v>34600</v>
      </c>
      <c r="E13" s="204"/>
      <c r="F13" s="133">
        <v>2470</v>
      </c>
      <c r="G13" s="133">
        <v>11418</v>
      </c>
      <c r="H13" s="133">
        <v>2595</v>
      </c>
      <c r="I13" s="133">
        <v>2550</v>
      </c>
      <c r="J13" s="133">
        <v>5600</v>
      </c>
      <c r="K13" s="133">
        <v>6200</v>
      </c>
      <c r="L13" s="134">
        <f>D13+F13+G13+H13+I13+J13+K13</f>
        <v>65433</v>
      </c>
      <c r="M13" s="135">
        <v>39</v>
      </c>
      <c r="N13" s="133">
        <v>4000</v>
      </c>
      <c r="O13" s="133">
        <v>1710</v>
      </c>
      <c r="P13" s="133">
        <v>2600</v>
      </c>
      <c r="Q13" s="133">
        <f>L13+N13+O13+P13</f>
        <v>73743</v>
      </c>
      <c r="R13" s="205" t="s">
        <v>164</v>
      </c>
      <c r="S13" s="206"/>
      <c r="T13" s="163"/>
    </row>
    <row r="14" spans="1:20" ht="16.5" thickBot="1">
      <c r="A14" s="123"/>
      <c r="B14" s="213"/>
      <c r="C14" s="213"/>
      <c r="D14" s="207"/>
      <c r="E14" s="208"/>
      <c r="F14" s="136"/>
      <c r="G14" s="136"/>
      <c r="H14" s="136"/>
      <c r="I14" s="136"/>
      <c r="J14" s="136"/>
      <c r="K14" s="136"/>
      <c r="L14" s="137"/>
      <c r="M14" s="138"/>
      <c r="N14" s="136"/>
      <c r="O14" s="136"/>
      <c r="P14" s="136"/>
      <c r="Q14" s="136"/>
      <c r="R14" s="209"/>
      <c r="S14" s="210"/>
      <c r="T14" s="163"/>
    </row>
    <row r="15" spans="1:20" ht="15.75">
      <c r="A15" s="116"/>
      <c r="B15" s="211" t="s">
        <v>65</v>
      </c>
      <c r="C15" s="211" t="s">
        <v>63</v>
      </c>
      <c r="D15" s="214"/>
      <c r="E15" s="215"/>
      <c r="F15" s="133"/>
      <c r="G15" s="133"/>
      <c r="H15" s="133"/>
      <c r="I15" s="133"/>
      <c r="J15" s="133"/>
      <c r="K15" s="133"/>
      <c r="L15" s="139"/>
      <c r="M15" s="140"/>
      <c r="N15" s="133"/>
      <c r="O15" s="133"/>
      <c r="P15" s="133"/>
      <c r="Q15" s="133"/>
      <c r="R15" s="216"/>
      <c r="S15" s="217"/>
      <c r="T15" s="163"/>
    </row>
    <row r="16" spans="1:20" ht="24">
      <c r="A16" s="116" t="s">
        <v>165</v>
      </c>
      <c r="B16" s="212"/>
      <c r="C16" s="212"/>
      <c r="D16" s="164">
        <v>44800</v>
      </c>
      <c r="E16" s="204"/>
      <c r="F16" s="133">
        <v>2470</v>
      </c>
      <c r="G16" s="133">
        <v>14784</v>
      </c>
      <c r="H16" s="133">
        <v>3360</v>
      </c>
      <c r="I16" s="133">
        <v>1550</v>
      </c>
      <c r="J16" s="133">
        <v>5600</v>
      </c>
      <c r="K16" s="133">
        <v>7900</v>
      </c>
      <c r="L16" s="139">
        <f>D16+F16+G16+H16+I16+J16+K16</f>
        <v>80464</v>
      </c>
      <c r="M16" s="140">
        <v>48</v>
      </c>
      <c r="N16" s="133">
        <v>4000</v>
      </c>
      <c r="O16" s="133">
        <v>1710</v>
      </c>
      <c r="P16" s="133">
        <v>2600</v>
      </c>
      <c r="Q16" s="133">
        <f>L16+N16+O16+P16</f>
        <v>88774</v>
      </c>
      <c r="R16" s="205" t="s">
        <v>166</v>
      </c>
      <c r="S16" s="206"/>
      <c r="T16" s="163"/>
    </row>
    <row r="17" spans="1:20" ht="16.5" thickBot="1">
      <c r="A17" s="123"/>
      <c r="B17" s="213"/>
      <c r="C17" s="213"/>
      <c r="D17" s="207"/>
      <c r="E17" s="208"/>
      <c r="F17" s="136"/>
      <c r="G17" s="136"/>
      <c r="H17" s="136"/>
      <c r="I17" s="136"/>
      <c r="J17" s="136"/>
      <c r="K17" s="136"/>
      <c r="L17" s="141"/>
      <c r="M17" s="142"/>
      <c r="N17" s="136"/>
      <c r="O17" s="136"/>
      <c r="P17" s="136"/>
      <c r="Q17" s="136"/>
      <c r="R17" s="209"/>
      <c r="S17" s="210"/>
      <c r="T17" s="163"/>
    </row>
    <row r="18" spans="1:20" ht="15.75">
      <c r="A18" s="116"/>
      <c r="B18" s="211" t="s">
        <v>66</v>
      </c>
      <c r="C18" s="211" t="s">
        <v>64</v>
      </c>
      <c r="D18" s="214"/>
      <c r="E18" s="215"/>
      <c r="F18" s="133"/>
      <c r="G18" s="133"/>
      <c r="H18" s="133"/>
      <c r="I18" s="133"/>
      <c r="J18" s="133"/>
      <c r="K18" s="133"/>
      <c r="L18" s="139"/>
      <c r="M18" s="143"/>
      <c r="N18" s="133"/>
      <c r="O18" s="133"/>
      <c r="P18" s="133"/>
      <c r="Q18" s="133"/>
      <c r="R18" s="216"/>
      <c r="S18" s="217"/>
      <c r="T18" s="163"/>
    </row>
    <row r="19" spans="1:20" ht="24">
      <c r="A19" s="116" t="s">
        <v>167</v>
      </c>
      <c r="B19" s="212"/>
      <c r="C19" s="212"/>
      <c r="D19" s="164">
        <v>61300</v>
      </c>
      <c r="E19" s="204"/>
      <c r="F19" s="133">
        <v>2470</v>
      </c>
      <c r="G19" s="133">
        <v>20229</v>
      </c>
      <c r="H19" s="133">
        <v>4598</v>
      </c>
      <c r="I19" s="133">
        <v>2550</v>
      </c>
      <c r="J19" s="133">
        <v>1900</v>
      </c>
      <c r="K19" s="133">
        <v>10600</v>
      </c>
      <c r="L19" s="139">
        <f>D19+F19+G19+H19+I19+J19+K19</f>
        <v>103647</v>
      </c>
      <c r="M19" s="140">
        <v>61</v>
      </c>
      <c r="N19" s="133">
        <v>4000</v>
      </c>
      <c r="O19" s="133">
        <v>1750</v>
      </c>
      <c r="P19" s="133">
        <v>2600</v>
      </c>
      <c r="Q19" s="133">
        <f>L19+N19+O19+P19</f>
        <v>111997</v>
      </c>
      <c r="R19" s="205" t="s">
        <v>168</v>
      </c>
      <c r="S19" s="206"/>
      <c r="T19" s="163"/>
    </row>
    <row r="20" spans="1:20" ht="16.5" thickBot="1">
      <c r="A20" s="123"/>
      <c r="B20" s="213"/>
      <c r="C20" s="213"/>
      <c r="D20" s="207"/>
      <c r="E20" s="208"/>
      <c r="F20" s="136"/>
      <c r="G20" s="136"/>
      <c r="H20" s="136"/>
      <c r="I20" s="136"/>
      <c r="J20" s="136"/>
      <c r="K20" s="136"/>
      <c r="L20" s="141"/>
      <c r="M20" s="145"/>
      <c r="N20" s="136"/>
      <c r="O20" s="136"/>
      <c r="P20" s="136"/>
      <c r="Q20" s="136"/>
      <c r="R20" s="209"/>
      <c r="S20" s="210"/>
      <c r="T20" s="163"/>
    </row>
    <row r="21" spans="1:20" s="150" customFormat="1" ht="60">
      <c r="A21" s="146" t="s">
        <v>169</v>
      </c>
      <c r="B21" s="171"/>
      <c r="C21" s="171"/>
      <c r="D21" s="174">
        <v>82000</v>
      </c>
      <c r="E21" s="175"/>
      <c r="F21" s="147">
        <v>2470</v>
      </c>
      <c r="G21" s="147">
        <f>D21*33%</f>
        <v>27060</v>
      </c>
      <c r="H21" s="147">
        <f>D21*7.5%</f>
        <v>6150</v>
      </c>
      <c r="I21" s="147">
        <v>2550</v>
      </c>
      <c r="J21" s="147">
        <v>1900</v>
      </c>
      <c r="K21" s="147">
        <f>D21*17.3%</f>
        <v>14186.000000000002</v>
      </c>
      <c r="L21" s="148">
        <f>D21+F21+G21+H21+I21+J21+K21</f>
        <v>136316</v>
      </c>
      <c r="M21" s="149">
        <f>L21/1697</f>
        <v>80.32763700648202</v>
      </c>
      <c r="N21" s="147">
        <v>4000</v>
      </c>
      <c r="O21" s="147">
        <v>1750</v>
      </c>
      <c r="P21" s="147">
        <v>2600</v>
      </c>
      <c r="Q21" s="147">
        <f>L21+N21+O21+P21</f>
        <v>144666</v>
      </c>
      <c r="R21" s="167">
        <f>Q21/1697</f>
        <v>85.24808485562758</v>
      </c>
      <c r="S21" s="168"/>
      <c r="T21" s="197"/>
    </row>
    <row r="22" spans="1:20" s="150" customFormat="1" ht="15.75">
      <c r="A22" s="146"/>
      <c r="B22" s="172"/>
      <c r="C22" s="172"/>
      <c r="D22" s="198"/>
      <c r="E22" s="199"/>
      <c r="F22" s="147"/>
      <c r="G22" s="147"/>
      <c r="H22" s="147"/>
      <c r="I22" s="147"/>
      <c r="J22" s="147"/>
      <c r="K22" s="147"/>
      <c r="L22" s="148"/>
      <c r="M22" s="151"/>
      <c r="N22" s="147"/>
      <c r="O22" s="147"/>
      <c r="P22" s="147"/>
      <c r="Q22" s="147"/>
      <c r="R22" s="200"/>
      <c r="S22" s="201"/>
      <c r="T22" s="197"/>
    </row>
    <row r="23" spans="1:20" s="150" customFormat="1" ht="16.5" thickBot="1">
      <c r="A23" s="152"/>
      <c r="B23" s="173"/>
      <c r="C23" s="173"/>
      <c r="D23" s="178"/>
      <c r="E23" s="179"/>
      <c r="F23" s="144"/>
      <c r="G23" s="144"/>
      <c r="H23" s="144"/>
      <c r="I23" s="144"/>
      <c r="J23" s="144"/>
      <c r="K23" s="144"/>
      <c r="L23" s="153"/>
      <c r="M23" s="154"/>
      <c r="N23" s="144"/>
      <c r="O23" s="144"/>
      <c r="P23" s="144"/>
      <c r="Q23" s="144"/>
      <c r="R23" s="169"/>
      <c r="S23" s="170"/>
      <c r="T23" s="197"/>
    </row>
    <row r="24" spans="1:20" s="150" customFormat="1" ht="36">
      <c r="A24" s="146" t="s">
        <v>170</v>
      </c>
      <c r="B24" s="171"/>
      <c r="C24" s="171"/>
      <c r="D24" s="174">
        <v>50500</v>
      </c>
      <c r="E24" s="175"/>
      <c r="F24" s="147">
        <v>2470</v>
      </c>
      <c r="G24" s="147">
        <f>D24*33%</f>
        <v>16665</v>
      </c>
      <c r="H24" s="147">
        <f>D24*7.5%</f>
        <v>3787.5</v>
      </c>
      <c r="I24" s="147">
        <v>2550</v>
      </c>
      <c r="J24" s="147">
        <v>1900</v>
      </c>
      <c r="K24" s="147">
        <f>D24*17.3%</f>
        <v>8736.5</v>
      </c>
      <c r="L24" s="148">
        <f>D24+F24+G24+H24+I24+J24+K24</f>
        <v>86609</v>
      </c>
      <c r="M24" s="149">
        <f>L24/1697</f>
        <v>51.0365350618739</v>
      </c>
      <c r="N24" s="147">
        <v>4000</v>
      </c>
      <c r="O24" s="147">
        <v>1750</v>
      </c>
      <c r="P24" s="147">
        <v>2600</v>
      </c>
      <c r="Q24" s="147">
        <f>L24+N24+O24+P24</f>
        <v>94959</v>
      </c>
      <c r="R24" s="167">
        <f>Q24/1697</f>
        <v>55.956982911019445</v>
      </c>
      <c r="S24" s="168"/>
      <c r="T24" s="197"/>
    </row>
    <row r="25" spans="1:20" s="150" customFormat="1" ht="24">
      <c r="A25" s="146" t="s">
        <v>171</v>
      </c>
      <c r="B25" s="172"/>
      <c r="C25" s="172"/>
      <c r="D25" s="198"/>
      <c r="E25" s="199"/>
      <c r="F25" s="147"/>
      <c r="G25" s="147"/>
      <c r="H25" s="147"/>
      <c r="I25" s="147"/>
      <c r="J25" s="147"/>
      <c r="K25" s="147"/>
      <c r="L25" s="148"/>
      <c r="M25" s="151"/>
      <c r="N25" s="147"/>
      <c r="O25" s="147"/>
      <c r="P25" s="147"/>
      <c r="Q25" s="147"/>
      <c r="R25" s="200"/>
      <c r="S25" s="201"/>
      <c r="T25" s="197"/>
    </row>
    <row r="26" spans="1:20" s="150" customFormat="1" ht="16.5" thickBot="1">
      <c r="A26" s="152" t="s">
        <v>172</v>
      </c>
      <c r="B26" s="173"/>
      <c r="C26" s="173"/>
      <c r="D26" s="178"/>
      <c r="E26" s="179"/>
      <c r="F26" s="144"/>
      <c r="G26" s="144"/>
      <c r="H26" s="144"/>
      <c r="I26" s="144"/>
      <c r="J26" s="144"/>
      <c r="K26" s="144"/>
      <c r="L26" s="153"/>
      <c r="M26" s="154"/>
      <c r="N26" s="144"/>
      <c r="O26" s="144"/>
      <c r="P26" s="144"/>
      <c r="Q26" s="144"/>
      <c r="R26" s="169"/>
      <c r="S26" s="170"/>
      <c r="T26" s="197"/>
    </row>
    <row r="27" spans="1:20" s="150" customFormat="1" ht="24">
      <c r="A27" s="146" t="s">
        <v>28</v>
      </c>
      <c r="B27" s="171"/>
      <c r="C27" s="171"/>
      <c r="D27" s="174"/>
      <c r="E27" s="175"/>
      <c r="F27" s="147"/>
      <c r="G27" s="147"/>
      <c r="H27" s="147"/>
      <c r="I27" s="147"/>
      <c r="J27" s="147"/>
      <c r="K27" s="147"/>
      <c r="L27" s="148"/>
      <c r="M27" s="155">
        <v>10.8</v>
      </c>
      <c r="N27" s="156"/>
      <c r="O27" s="156"/>
      <c r="P27" s="156"/>
      <c r="Q27" s="156"/>
      <c r="R27" s="195">
        <v>12</v>
      </c>
      <c r="S27" s="196"/>
      <c r="T27" s="197"/>
    </row>
    <row r="28" spans="1:20" s="150" customFormat="1" ht="15.75">
      <c r="A28" s="146"/>
      <c r="B28" s="172"/>
      <c r="C28" s="172"/>
      <c r="D28" s="198"/>
      <c r="E28" s="199"/>
      <c r="F28" s="147"/>
      <c r="G28" s="147"/>
      <c r="H28" s="147"/>
      <c r="I28" s="147"/>
      <c r="J28" s="147"/>
      <c r="K28" s="147"/>
      <c r="L28" s="148"/>
      <c r="M28" s="157"/>
      <c r="N28" s="156"/>
      <c r="O28" s="156"/>
      <c r="P28" s="156"/>
      <c r="Q28" s="156"/>
      <c r="R28" s="176"/>
      <c r="S28" s="177"/>
      <c r="T28" s="197"/>
    </row>
    <row r="29" spans="1:20" s="150" customFormat="1" ht="16.5" thickBot="1">
      <c r="A29" s="152"/>
      <c r="B29" s="173"/>
      <c r="C29" s="173"/>
      <c r="D29" s="178"/>
      <c r="E29" s="179"/>
      <c r="F29" s="144"/>
      <c r="G29" s="144"/>
      <c r="H29" s="144"/>
      <c r="I29" s="144"/>
      <c r="J29" s="144"/>
      <c r="K29" s="144"/>
      <c r="L29" s="153"/>
      <c r="M29" s="159"/>
      <c r="N29" s="160"/>
      <c r="O29" s="160"/>
      <c r="P29" s="160"/>
      <c r="Q29" s="160"/>
      <c r="R29" s="180"/>
      <c r="S29" s="166"/>
      <c r="T29" s="197"/>
    </row>
    <row r="30" spans="1:20" s="150" customFormat="1" ht="24">
      <c r="A30" s="146" t="s">
        <v>29</v>
      </c>
      <c r="B30" s="171"/>
      <c r="C30" s="171"/>
      <c r="D30" s="174"/>
      <c r="E30" s="175"/>
      <c r="F30" s="147"/>
      <c r="G30" s="147"/>
      <c r="H30" s="147"/>
      <c r="I30" s="147"/>
      <c r="J30" s="147"/>
      <c r="K30" s="147"/>
      <c r="L30" s="148"/>
      <c r="M30" s="155">
        <v>15.9</v>
      </c>
      <c r="N30" s="156"/>
      <c r="O30" s="156"/>
      <c r="P30" s="156"/>
      <c r="Q30" s="156"/>
      <c r="R30" s="195">
        <v>17.7</v>
      </c>
      <c r="S30" s="196"/>
      <c r="T30" s="197"/>
    </row>
    <row r="31" spans="1:20" s="150" customFormat="1" ht="15.75">
      <c r="A31" s="146"/>
      <c r="B31" s="172"/>
      <c r="C31" s="172"/>
      <c r="D31" s="198"/>
      <c r="E31" s="199"/>
      <c r="F31" s="147"/>
      <c r="G31" s="147"/>
      <c r="H31" s="147"/>
      <c r="I31" s="147"/>
      <c r="J31" s="147"/>
      <c r="K31" s="147"/>
      <c r="L31" s="148"/>
      <c r="M31" s="151"/>
      <c r="N31" s="147"/>
      <c r="O31" s="147"/>
      <c r="P31" s="147"/>
      <c r="Q31" s="147"/>
      <c r="R31" s="200"/>
      <c r="S31" s="201"/>
      <c r="T31" s="197"/>
    </row>
    <row r="32" spans="1:20" s="150" customFormat="1" ht="16.5" thickBot="1">
      <c r="A32" s="152"/>
      <c r="B32" s="173"/>
      <c r="C32" s="173"/>
      <c r="D32" s="202"/>
      <c r="E32" s="203"/>
      <c r="F32" s="158"/>
      <c r="G32" s="158"/>
      <c r="H32" s="158"/>
      <c r="I32" s="158"/>
      <c r="J32" s="158"/>
      <c r="K32" s="158"/>
      <c r="L32" s="161"/>
      <c r="M32" s="162"/>
      <c r="N32" s="158"/>
      <c r="O32" s="158"/>
      <c r="P32" s="158"/>
      <c r="Q32" s="158"/>
      <c r="R32" s="202"/>
      <c r="S32" s="203"/>
      <c r="T32" s="197"/>
    </row>
    <row r="33" s="150" customFormat="1" ht="15.75"/>
  </sheetData>
  <mergeCells count="84">
    <mergeCell ref="B30:B32"/>
    <mergeCell ref="C30:C32"/>
    <mergeCell ref="D30:E30"/>
    <mergeCell ref="F6:F9"/>
    <mergeCell ref="A10:S10"/>
    <mergeCell ref="B24:B26"/>
    <mergeCell ref="C24:C26"/>
    <mergeCell ref="D24:E24"/>
    <mergeCell ref="B27:B29"/>
    <mergeCell ref="C27:C29"/>
    <mergeCell ref="A6:A9"/>
    <mergeCell ref="B6:B9"/>
    <mergeCell ref="C6:C9"/>
    <mergeCell ref="D6:E6"/>
    <mergeCell ref="A1:S1"/>
    <mergeCell ref="D5:E5"/>
    <mergeCell ref="F5:K5"/>
    <mergeCell ref="N5:P5"/>
    <mergeCell ref="R5:S5"/>
    <mergeCell ref="R6:S6"/>
    <mergeCell ref="T6:T9"/>
    <mergeCell ref="D7:E7"/>
    <mergeCell ref="R7:S7"/>
    <mergeCell ref="D8:E8"/>
    <mergeCell ref="R8:S8"/>
    <mergeCell ref="D9:E9"/>
    <mergeCell ref="R9:S9"/>
    <mergeCell ref="D11:E11"/>
    <mergeCell ref="R11:S11"/>
    <mergeCell ref="B12:B14"/>
    <mergeCell ref="C12:C14"/>
    <mergeCell ref="D12:E12"/>
    <mergeCell ref="R12:S12"/>
    <mergeCell ref="T12:T14"/>
    <mergeCell ref="D13:E13"/>
    <mergeCell ref="R13:S13"/>
    <mergeCell ref="D14:E14"/>
    <mergeCell ref="R14:S14"/>
    <mergeCell ref="B15:B17"/>
    <mergeCell ref="C15:C17"/>
    <mergeCell ref="D15:E15"/>
    <mergeCell ref="R15:S15"/>
    <mergeCell ref="T15:T17"/>
    <mergeCell ref="D16:E16"/>
    <mergeCell ref="R16:S16"/>
    <mergeCell ref="D17:E17"/>
    <mergeCell ref="R17:S17"/>
    <mergeCell ref="B18:B20"/>
    <mergeCell ref="C18:C20"/>
    <mergeCell ref="D18:E18"/>
    <mergeCell ref="R18:S18"/>
    <mergeCell ref="T18:T20"/>
    <mergeCell ref="D19:E19"/>
    <mergeCell ref="R19:S19"/>
    <mergeCell ref="D20:E20"/>
    <mergeCell ref="R20:S20"/>
    <mergeCell ref="B21:B23"/>
    <mergeCell ref="C21:C23"/>
    <mergeCell ref="D21:E21"/>
    <mergeCell ref="R21:S21"/>
    <mergeCell ref="T21:T23"/>
    <mergeCell ref="D22:E22"/>
    <mergeCell ref="R22:S22"/>
    <mergeCell ref="D23:E23"/>
    <mergeCell ref="R23:S23"/>
    <mergeCell ref="R24:S24"/>
    <mergeCell ref="T24:T26"/>
    <mergeCell ref="D25:E25"/>
    <mergeCell ref="R25:S25"/>
    <mergeCell ref="D26:E26"/>
    <mergeCell ref="R26:S26"/>
    <mergeCell ref="R27:S27"/>
    <mergeCell ref="T27:T29"/>
    <mergeCell ref="D28:E28"/>
    <mergeCell ref="R28:S28"/>
    <mergeCell ref="D29:E29"/>
    <mergeCell ref="R29:S29"/>
    <mergeCell ref="D27:E27"/>
    <mergeCell ref="R30:S30"/>
    <mergeCell ref="T30:T32"/>
    <mergeCell ref="D31:E31"/>
    <mergeCell ref="R31:S31"/>
    <mergeCell ref="D32:E32"/>
    <mergeCell ref="R32:S32"/>
  </mergeCells>
  <printOptions/>
  <pageMargins left="0.2" right="0.2" top="0.57" bottom="0.42" header="0.36" footer="0.27"/>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 Heidelberg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ZUV</dc:creator>
  <cp:keywords/>
  <dc:description/>
  <cp:lastModifiedBy>reutner</cp:lastModifiedBy>
  <cp:lastPrinted>2008-08-19T15:40:03Z</cp:lastPrinted>
  <dcterms:created xsi:type="dcterms:W3CDTF">2003-09-12T05:26:46Z</dcterms:created>
  <dcterms:modified xsi:type="dcterms:W3CDTF">2011-07-26T09:31:17Z</dcterms:modified>
  <cp:category/>
  <cp:version/>
  <cp:contentType/>
  <cp:contentStatus/>
</cp:coreProperties>
</file>